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user2\"/>
    </mc:Choice>
  </mc:AlternateContent>
  <bookViews>
    <workbookView xWindow="0" yWindow="0" windowWidth="0" windowHeight="0"/>
  </bookViews>
  <sheets>
    <sheet name="Rekapitulace stavby" sheetId="1" r:id="rId1"/>
    <sheet name="Část P1-P4 - Stavební čás..." sheetId="2" r:id="rId2"/>
    <sheet name="Část P7-P8 - Stavební čás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'Část P1-P4 - Stavební čás...'!$C$126:$K$502</definedName>
    <definedName name="_xlnm.Print_Area" localSheetId="1">'Část P1-P4 - Stavební čás...'!$C$4:$J$76,'Část P1-P4 - Stavební čás...'!$C$82:$J$108,'Část P1-P4 - Stavební čás...'!$C$114:$K$502</definedName>
    <definedName name="_xlnm.Print_Titles" localSheetId="1">'Část P1-P4 - Stavební čás...'!$126:$126</definedName>
    <definedName name="_xlnm._FilterDatabase" localSheetId="2" hidden="1">'Část P7-P8 - Stavební čás...'!$C$125:$K$359</definedName>
    <definedName name="_xlnm.Print_Area" localSheetId="2">'Část P7-P8 - Stavební čás...'!$C$4:$J$76,'Část P7-P8 - Stavební čás...'!$C$82:$J$107,'Část P7-P8 - Stavební čás...'!$C$113:$K$359</definedName>
    <definedName name="_xlnm.Print_Titles" localSheetId="2">'Část P7-P8 - Stavební čás...'!$125:$125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359"/>
  <c r="BH359"/>
  <c r="BG359"/>
  <c r="BF359"/>
  <c r="T359"/>
  <c r="T358"/>
  <c r="R359"/>
  <c r="R358"/>
  <c r="P359"/>
  <c r="P358"/>
  <c r="BI357"/>
  <c r="BH357"/>
  <c r="BG357"/>
  <c r="BF357"/>
  <c r="T357"/>
  <c r="R357"/>
  <c r="P357"/>
  <c r="BI356"/>
  <c r="BH356"/>
  <c r="BG356"/>
  <c r="BF356"/>
  <c r="T356"/>
  <c r="R356"/>
  <c r="P356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0"/>
  <c r="BH340"/>
  <c r="BG340"/>
  <c r="BF340"/>
  <c r="T340"/>
  <c r="R340"/>
  <c r="P340"/>
  <c r="BI333"/>
  <c r="BH333"/>
  <c r="BG333"/>
  <c r="BF333"/>
  <c r="T333"/>
  <c r="R333"/>
  <c r="P333"/>
  <c r="BI327"/>
  <c r="BH327"/>
  <c r="BG327"/>
  <c r="BF327"/>
  <c r="T327"/>
  <c r="R327"/>
  <c r="P327"/>
  <c r="BI321"/>
  <c r="BH321"/>
  <c r="BG321"/>
  <c r="BF321"/>
  <c r="T321"/>
  <c r="R321"/>
  <c r="P321"/>
  <c r="BI315"/>
  <c r="BH315"/>
  <c r="BG315"/>
  <c r="BF315"/>
  <c r="T315"/>
  <c r="R315"/>
  <c r="P315"/>
  <c r="BI314"/>
  <c r="BH314"/>
  <c r="BG314"/>
  <c r="BF314"/>
  <c r="T314"/>
  <c r="R314"/>
  <c r="P314"/>
  <c r="BI305"/>
  <c r="BH305"/>
  <c r="BG305"/>
  <c r="BF305"/>
  <c r="T305"/>
  <c r="R305"/>
  <c r="P305"/>
  <c r="BI304"/>
  <c r="BH304"/>
  <c r="BG304"/>
  <c r="BF304"/>
  <c r="T304"/>
  <c r="R304"/>
  <c r="P304"/>
  <c r="BI301"/>
  <c r="BH301"/>
  <c r="BG301"/>
  <c r="BF301"/>
  <c r="T301"/>
  <c r="R301"/>
  <c r="P301"/>
  <c r="BI297"/>
  <c r="BH297"/>
  <c r="BG297"/>
  <c r="BF297"/>
  <c r="T297"/>
  <c r="R297"/>
  <c r="P297"/>
  <c r="BI294"/>
  <c r="BH294"/>
  <c r="BG294"/>
  <c r="BF294"/>
  <c r="T294"/>
  <c r="R294"/>
  <c r="P294"/>
  <c r="BI292"/>
  <c r="BH292"/>
  <c r="BG292"/>
  <c r="BF292"/>
  <c r="T292"/>
  <c r="R292"/>
  <c r="P292"/>
  <c r="BI288"/>
  <c r="BH288"/>
  <c r="BG288"/>
  <c r="BF288"/>
  <c r="T288"/>
  <c r="R288"/>
  <c r="P288"/>
  <c r="BI284"/>
  <c r="BH284"/>
  <c r="BG284"/>
  <c r="BF284"/>
  <c r="T284"/>
  <c r="R284"/>
  <c r="P284"/>
  <c r="BI276"/>
  <c r="BH276"/>
  <c r="BG276"/>
  <c r="BF276"/>
  <c r="T276"/>
  <c r="R276"/>
  <c r="P276"/>
  <c r="BI265"/>
  <c r="BH265"/>
  <c r="BG265"/>
  <c r="BF265"/>
  <c r="T265"/>
  <c r="R265"/>
  <c r="P265"/>
  <c r="BI264"/>
  <c r="BH264"/>
  <c r="BG264"/>
  <c r="BF264"/>
  <c r="T264"/>
  <c r="R264"/>
  <c r="P264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0"/>
  <c r="BH250"/>
  <c r="BG250"/>
  <c r="BF250"/>
  <c r="T250"/>
  <c r="R250"/>
  <c r="P250"/>
  <c r="BI249"/>
  <c r="BH249"/>
  <c r="BG249"/>
  <c r="BF249"/>
  <c r="T249"/>
  <c r="R249"/>
  <c r="P249"/>
  <c r="BI246"/>
  <c r="BH246"/>
  <c r="BG246"/>
  <c r="BF246"/>
  <c r="T246"/>
  <c r="R246"/>
  <c r="P246"/>
  <c r="BI245"/>
  <c r="BH245"/>
  <c r="BG245"/>
  <c r="BF245"/>
  <c r="T245"/>
  <c r="R245"/>
  <c r="P245"/>
  <c r="BI239"/>
  <c r="BH239"/>
  <c r="BG239"/>
  <c r="BF239"/>
  <c r="T239"/>
  <c r="R239"/>
  <c r="P239"/>
  <c r="BI232"/>
  <c r="BH232"/>
  <c r="BG232"/>
  <c r="BF232"/>
  <c r="T232"/>
  <c r="R232"/>
  <c r="P232"/>
  <c r="BI225"/>
  <c r="BH225"/>
  <c r="BG225"/>
  <c r="BF225"/>
  <c r="T225"/>
  <c r="R225"/>
  <c r="P225"/>
  <c r="BI219"/>
  <c r="BH219"/>
  <c r="BG219"/>
  <c r="BF219"/>
  <c r="T219"/>
  <c r="R219"/>
  <c r="P219"/>
  <c r="BI213"/>
  <c r="BH213"/>
  <c r="BG213"/>
  <c r="BF213"/>
  <c r="T213"/>
  <c r="R213"/>
  <c r="P213"/>
  <c r="BI212"/>
  <c r="BH212"/>
  <c r="BG212"/>
  <c r="BF212"/>
  <c r="T212"/>
  <c r="R212"/>
  <c r="P212"/>
  <c r="BI206"/>
  <c r="BH206"/>
  <c r="BG206"/>
  <c r="BF206"/>
  <c r="T206"/>
  <c r="R206"/>
  <c r="P206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80"/>
  <c r="BH180"/>
  <c r="BG180"/>
  <c r="BF180"/>
  <c r="T180"/>
  <c r="R180"/>
  <c r="P180"/>
  <c r="BI168"/>
  <c r="BH168"/>
  <c r="BG168"/>
  <c r="BF168"/>
  <c r="T168"/>
  <c r="R168"/>
  <c r="P168"/>
  <c r="BI156"/>
  <c r="BH156"/>
  <c r="BG156"/>
  <c r="BF156"/>
  <c r="T156"/>
  <c r="R156"/>
  <c r="P156"/>
  <c r="BI147"/>
  <c r="BH147"/>
  <c r="BG147"/>
  <c r="BF147"/>
  <c r="T147"/>
  <c r="R147"/>
  <c r="P147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J122"/>
  <c r="F120"/>
  <c r="E118"/>
  <c r="J91"/>
  <c r="F89"/>
  <c r="E87"/>
  <c r="J24"/>
  <c r="E24"/>
  <c r="J123"/>
  <c r="J23"/>
  <c r="J18"/>
  <c r="E18"/>
  <c r="F123"/>
  <c r="J17"/>
  <c r="J15"/>
  <c r="E15"/>
  <c r="F91"/>
  <c r="J14"/>
  <c r="J12"/>
  <c r="J120"/>
  <c r="E7"/>
  <c r="E116"/>
  <c i="2" r="J37"/>
  <c r="J36"/>
  <c i="1" r="AY95"/>
  <c i="2" r="J35"/>
  <c i="1" r="AX95"/>
  <c i="2" r="BI502"/>
  <c r="BH502"/>
  <c r="BG502"/>
  <c r="BF502"/>
  <c r="T502"/>
  <c r="T501"/>
  <c r="R502"/>
  <c r="R501"/>
  <c r="P502"/>
  <c r="P501"/>
  <c r="BI500"/>
  <c r="BH500"/>
  <c r="BG500"/>
  <c r="BF500"/>
  <c r="T500"/>
  <c r="R500"/>
  <c r="P500"/>
  <c r="BI499"/>
  <c r="BH499"/>
  <c r="BG499"/>
  <c r="BF499"/>
  <c r="T499"/>
  <c r="R499"/>
  <c r="P499"/>
  <c r="BI497"/>
  <c r="BH497"/>
  <c r="BG497"/>
  <c r="BF497"/>
  <c r="T497"/>
  <c r="R497"/>
  <c r="P497"/>
  <c r="BI496"/>
  <c r="BH496"/>
  <c r="BG496"/>
  <c r="BF496"/>
  <c r="T496"/>
  <c r="R496"/>
  <c r="P496"/>
  <c r="BI495"/>
  <c r="BH495"/>
  <c r="BG495"/>
  <c r="BF495"/>
  <c r="T495"/>
  <c r="R495"/>
  <c r="P495"/>
  <c r="BI494"/>
  <c r="BH494"/>
  <c r="BG494"/>
  <c r="BF494"/>
  <c r="T494"/>
  <c r="R494"/>
  <c r="P494"/>
  <c r="BI492"/>
  <c r="BH492"/>
  <c r="BG492"/>
  <c r="BF492"/>
  <c r="T492"/>
  <c r="R492"/>
  <c r="P492"/>
  <c r="BI491"/>
  <c r="BH491"/>
  <c r="BG491"/>
  <c r="BF491"/>
  <c r="T491"/>
  <c r="R491"/>
  <c r="P491"/>
  <c r="BI490"/>
  <c r="BH490"/>
  <c r="BG490"/>
  <c r="BF490"/>
  <c r="T490"/>
  <c r="R490"/>
  <c r="P490"/>
  <c r="BI489"/>
  <c r="BH489"/>
  <c r="BG489"/>
  <c r="BF489"/>
  <c r="T489"/>
  <c r="R489"/>
  <c r="P489"/>
  <c r="BI476"/>
  <c r="BH476"/>
  <c r="BG476"/>
  <c r="BF476"/>
  <c r="T476"/>
  <c r="R476"/>
  <c r="P476"/>
  <c r="BI465"/>
  <c r="BH465"/>
  <c r="BG465"/>
  <c r="BF465"/>
  <c r="T465"/>
  <c r="R465"/>
  <c r="P465"/>
  <c r="BI462"/>
  <c r="BH462"/>
  <c r="BG462"/>
  <c r="BF462"/>
  <c r="T462"/>
  <c r="R462"/>
  <c r="P462"/>
  <c r="BI452"/>
  <c r="BH452"/>
  <c r="BG452"/>
  <c r="BF452"/>
  <c r="T452"/>
  <c r="R452"/>
  <c r="P452"/>
  <c r="BI448"/>
  <c r="BH448"/>
  <c r="BG448"/>
  <c r="BF448"/>
  <c r="T448"/>
  <c r="R448"/>
  <c r="P448"/>
  <c r="BI444"/>
  <c r="BH444"/>
  <c r="BG444"/>
  <c r="BF444"/>
  <c r="T444"/>
  <c r="R444"/>
  <c r="P444"/>
  <c r="BI441"/>
  <c r="BH441"/>
  <c r="BG441"/>
  <c r="BF441"/>
  <c r="T441"/>
  <c r="R441"/>
  <c r="P441"/>
  <c r="BI438"/>
  <c r="BH438"/>
  <c r="BG438"/>
  <c r="BF438"/>
  <c r="T438"/>
  <c r="R438"/>
  <c r="P438"/>
  <c r="BI409"/>
  <c r="BH409"/>
  <c r="BG409"/>
  <c r="BF409"/>
  <c r="T409"/>
  <c r="R409"/>
  <c r="P409"/>
  <c r="BI406"/>
  <c r="BH406"/>
  <c r="BG406"/>
  <c r="BF406"/>
  <c r="T406"/>
  <c r="R406"/>
  <c r="P406"/>
  <c r="BI404"/>
  <c r="BH404"/>
  <c r="BG404"/>
  <c r="BF404"/>
  <c r="T404"/>
  <c r="R404"/>
  <c r="P404"/>
  <c r="BI396"/>
  <c r="BH396"/>
  <c r="BG396"/>
  <c r="BF396"/>
  <c r="T396"/>
  <c r="R396"/>
  <c r="P396"/>
  <c r="BI392"/>
  <c r="BH392"/>
  <c r="BG392"/>
  <c r="BF392"/>
  <c r="T392"/>
  <c r="T391"/>
  <c r="R392"/>
  <c r="R391"/>
  <c r="P392"/>
  <c r="P391"/>
  <c r="BI388"/>
  <c r="BH388"/>
  <c r="BG388"/>
  <c r="BF388"/>
  <c r="T388"/>
  <c r="R388"/>
  <c r="P388"/>
  <c r="BI385"/>
  <c r="BH385"/>
  <c r="BG385"/>
  <c r="BF385"/>
  <c r="T385"/>
  <c r="R385"/>
  <c r="P385"/>
  <c r="BI382"/>
  <c r="BH382"/>
  <c r="BG382"/>
  <c r="BF382"/>
  <c r="T382"/>
  <c r="R382"/>
  <c r="P382"/>
  <c r="BI376"/>
  <c r="BH376"/>
  <c r="BG376"/>
  <c r="BF376"/>
  <c r="T376"/>
  <c r="R376"/>
  <c r="P376"/>
  <c r="BI373"/>
  <c r="BH373"/>
  <c r="BG373"/>
  <c r="BF373"/>
  <c r="T373"/>
  <c r="R373"/>
  <c r="P373"/>
  <c r="BI367"/>
  <c r="BH367"/>
  <c r="BG367"/>
  <c r="BF367"/>
  <c r="T367"/>
  <c r="R367"/>
  <c r="P367"/>
  <c r="BI364"/>
  <c r="BH364"/>
  <c r="BG364"/>
  <c r="BF364"/>
  <c r="T364"/>
  <c r="R364"/>
  <c r="P364"/>
  <c r="BI361"/>
  <c r="BH361"/>
  <c r="BG361"/>
  <c r="BF361"/>
  <c r="T361"/>
  <c r="R361"/>
  <c r="P361"/>
  <c r="BI351"/>
  <c r="BH351"/>
  <c r="BG351"/>
  <c r="BF351"/>
  <c r="T351"/>
  <c r="R351"/>
  <c r="P351"/>
  <c r="BI350"/>
  <c r="BH350"/>
  <c r="BG350"/>
  <c r="BF350"/>
  <c r="T350"/>
  <c r="R350"/>
  <c r="P350"/>
  <c r="BI347"/>
  <c r="BH347"/>
  <c r="BG347"/>
  <c r="BF347"/>
  <c r="T347"/>
  <c r="R347"/>
  <c r="P347"/>
  <c r="BI341"/>
  <c r="BH341"/>
  <c r="BG341"/>
  <c r="BF341"/>
  <c r="T341"/>
  <c r="R341"/>
  <c r="P341"/>
  <c r="BI338"/>
  <c r="BH338"/>
  <c r="BG338"/>
  <c r="BF338"/>
  <c r="T338"/>
  <c r="R338"/>
  <c r="P338"/>
  <c r="BI335"/>
  <c r="BH335"/>
  <c r="BG335"/>
  <c r="BF335"/>
  <c r="T335"/>
  <c r="R335"/>
  <c r="P335"/>
  <c r="BI332"/>
  <c r="BH332"/>
  <c r="BG332"/>
  <c r="BF332"/>
  <c r="T332"/>
  <c r="R332"/>
  <c r="P332"/>
  <c r="BI331"/>
  <c r="BH331"/>
  <c r="BG331"/>
  <c r="BF331"/>
  <c r="T331"/>
  <c r="R331"/>
  <c r="P331"/>
  <c r="BI328"/>
  <c r="BH328"/>
  <c r="BG328"/>
  <c r="BF328"/>
  <c r="T328"/>
  <c r="R328"/>
  <c r="P328"/>
  <c r="BI324"/>
  <c r="BH324"/>
  <c r="BG324"/>
  <c r="BF324"/>
  <c r="T324"/>
  <c r="R324"/>
  <c r="P324"/>
  <c r="BI317"/>
  <c r="BH317"/>
  <c r="BG317"/>
  <c r="BF317"/>
  <c r="T317"/>
  <c r="R317"/>
  <c r="P317"/>
  <c r="BI311"/>
  <c r="BH311"/>
  <c r="BG311"/>
  <c r="BF311"/>
  <c r="T311"/>
  <c r="R311"/>
  <c r="P311"/>
  <c r="BI307"/>
  <c r="BH307"/>
  <c r="BG307"/>
  <c r="BF307"/>
  <c r="T307"/>
  <c r="R307"/>
  <c r="P307"/>
  <c r="BI304"/>
  <c r="BH304"/>
  <c r="BG304"/>
  <c r="BF304"/>
  <c r="T304"/>
  <c r="R304"/>
  <c r="P304"/>
  <c r="BI301"/>
  <c r="BH301"/>
  <c r="BG301"/>
  <c r="BF301"/>
  <c r="T301"/>
  <c r="R301"/>
  <c r="P301"/>
  <c r="BI300"/>
  <c r="BH300"/>
  <c r="BG300"/>
  <c r="BF300"/>
  <c r="T300"/>
  <c r="R300"/>
  <c r="P300"/>
  <c r="BI297"/>
  <c r="BH297"/>
  <c r="BG297"/>
  <c r="BF297"/>
  <c r="T297"/>
  <c r="R297"/>
  <c r="P297"/>
  <c r="BI293"/>
  <c r="BH293"/>
  <c r="BG293"/>
  <c r="BF293"/>
  <c r="T293"/>
  <c r="R293"/>
  <c r="P293"/>
  <c r="BI290"/>
  <c r="BH290"/>
  <c r="BG290"/>
  <c r="BF290"/>
  <c r="T290"/>
  <c r="R290"/>
  <c r="P290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68"/>
  <c r="BH268"/>
  <c r="BG268"/>
  <c r="BF268"/>
  <c r="T268"/>
  <c r="R268"/>
  <c r="P268"/>
  <c r="BI266"/>
  <c r="BH266"/>
  <c r="BG266"/>
  <c r="BF266"/>
  <c r="T266"/>
  <c r="R266"/>
  <c r="P266"/>
  <c r="BI256"/>
  <c r="BH256"/>
  <c r="BG256"/>
  <c r="BF256"/>
  <c r="T256"/>
  <c r="R256"/>
  <c r="P256"/>
  <c r="BI234"/>
  <c r="BH234"/>
  <c r="BG234"/>
  <c r="BF234"/>
  <c r="T234"/>
  <c r="R234"/>
  <c r="P234"/>
  <c r="BI226"/>
  <c r="BH226"/>
  <c r="BG226"/>
  <c r="BF226"/>
  <c r="T226"/>
  <c r="R226"/>
  <c r="P226"/>
  <c r="BI206"/>
  <c r="BH206"/>
  <c r="BG206"/>
  <c r="BF206"/>
  <c r="T206"/>
  <c r="R206"/>
  <c r="P206"/>
  <c r="BI204"/>
  <c r="BH204"/>
  <c r="BG204"/>
  <c r="BF204"/>
  <c r="T204"/>
  <c r="R204"/>
  <c r="P204"/>
  <c r="BI198"/>
  <c r="BH198"/>
  <c r="BG198"/>
  <c r="BF198"/>
  <c r="T198"/>
  <c r="R198"/>
  <c r="P198"/>
  <c r="BI178"/>
  <c r="BH178"/>
  <c r="BG178"/>
  <c r="BF178"/>
  <c r="T178"/>
  <c r="R178"/>
  <c r="P178"/>
  <c r="BI163"/>
  <c r="BH163"/>
  <c r="BG163"/>
  <c r="BF163"/>
  <c r="T163"/>
  <c r="R163"/>
  <c r="P163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7"/>
  <c r="BH137"/>
  <c r="BG137"/>
  <c r="BF137"/>
  <c r="T137"/>
  <c r="R137"/>
  <c r="P137"/>
  <c r="BI130"/>
  <c r="BH130"/>
  <c r="BG130"/>
  <c r="BF130"/>
  <c r="T130"/>
  <c r="R130"/>
  <c r="P130"/>
  <c r="J123"/>
  <c r="F121"/>
  <c r="E119"/>
  <c r="J91"/>
  <c r="F89"/>
  <c r="E87"/>
  <c r="J24"/>
  <c r="E24"/>
  <c r="J92"/>
  <c r="J23"/>
  <c r="J18"/>
  <c r="E18"/>
  <c r="F124"/>
  <c r="J17"/>
  <c r="J15"/>
  <c r="E15"/>
  <c r="F123"/>
  <c r="J14"/>
  <c r="J12"/>
  <c r="J121"/>
  <c r="E7"/>
  <c r="E117"/>
  <c i="1" r="L90"/>
  <c r="AM90"/>
  <c r="AM89"/>
  <c r="L89"/>
  <c r="AM87"/>
  <c r="L87"/>
  <c r="L85"/>
  <c r="L84"/>
  <c i="2" r="J502"/>
  <c r="J497"/>
  <c r="BK495"/>
  <c r="BK491"/>
  <c r="BK489"/>
  <c r="J465"/>
  <c r="BK452"/>
  <c r="BK448"/>
  <c r="BK444"/>
  <c r="J441"/>
  <c r="BK409"/>
  <c r="BK404"/>
  <c r="J396"/>
  <c r="J388"/>
  <c r="BK382"/>
  <c r="BK373"/>
  <c r="BK361"/>
  <c r="J350"/>
  <c r="J347"/>
  <c r="J338"/>
  <c r="J332"/>
  <c r="J328"/>
  <c r="BK317"/>
  <c r="BK307"/>
  <c r="J301"/>
  <c r="J297"/>
  <c r="J290"/>
  <c r="BK279"/>
  <c r="J268"/>
  <c r="BK256"/>
  <c r="BK206"/>
  <c r="BK204"/>
  <c r="J178"/>
  <c r="J148"/>
  <c r="BK142"/>
  <c i="1" r="AS94"/>
  <c i="2" r="BK497"/>
  <c r="J495"/>
  <c r="J494"/>
  <c r="J491"/>
  <c r="J489"/>
  <c r="BK465"/>
  <c r="J438"/>
  <c r="J406"/>
  <c r="BK396"/>
  <c r="BK388"/>
  <c r="J382"/>
  <c r="J373"/>
  <c r="J364"/>
  <c r="BK351"/>
  <c r="BK347"/>
  <c r="BK338"/>
  <c r="BK332"/>
  <c r="BK328"/>
  <c r="J317"/>
  <c r="J307"/>
  <c r="BK301"/>
  <c r="BK297"/>
  <c r="BK290"/>
  <c r="J279"/>
  <c r="BK268"/>
  <c r="J256"/>
  <c r="J226"/>
  <c r="J204"/>
  <c r="BK178"/>
  <c r="BK148"/>
  <c r="J142"/>
  <c r="J130"/>
  <c i="3" r="BK359"/>
  <c r="J357"/>
  <c r="J354"/>
  <c r="J352"/>
  <c r="J350"/>
  <c r="BK348"/>
  <c r="J340"/>
  <c r="BK327"/>
  <c r="J315"/>
  <c r="J305"/>
  <c r="J301"/>
  <c r="J292"/>
  <c r="J288"/>
  <c r="BK265"/>
  <c r="J258"/>
  <c r="J257"/>
  <c r="J250"/>
  <c r="J246"/>
  <c r="J239"/>
  <c r="BK225"/>
  <c r="J213"/>
  <c r="BK206"/>
  <c r="BK202"/>
  <c r="BK199"/>
  <c r="J196"/>
  <c r="BK180"/>
  <c r="J147"/>
  <c r="J135"/>
  <c r="BK132"/>
  <c r="BK353"/>
  <c r="BK350"/>
  <c r="J349"/>
  <c r="BK347"/>
  <c r="BK333"/>
  <c r="J321"/>
  <c r="BK314"/>
  <c r="BK304"/>
  <c r="BK297"/>
  <c r="BK292"/>
  <c r="J284"/>
  <c r="J265"/>
  <c r="BK258"/>
  <c r="BK256"/>
  <c r="J249"/>
  <c r="BK245"/>
  <c r="J232"/>
  <c r="J219"/>
  <c r="J212"/>
  <c r="J203"/>
  <c r="J201"/>
  <c r="BK198"/>
  <c r="BK193"/>
  <c r="J168"/>
  <c r="BK147"/>
  <c r="BK135"/>
  <c r="J129"/>
  <c i="2" r="J500"/>
  <c r="J499"/>
  <c r="BK496"/>
  <c r="J492"/>
  <c r="BK490"/>
  <c r="J476"/>
  <c r="J462"/>
  <c r="J452"/>
  <c r="J448"/>
  <c r="J444"/>
  <c r="BK441"/>
  <c r="BK438"/>
  <c r="BK406"/>
  <c r="J392"/>
  <c r="BK385"/>
  <c r="BK376"/>
  <c r="BK367"/>
  <c r="BK364"/>
  <c r="J351"/>
  <c r="J341"/>
  <c r="BK335"/>
  <c r="J331"/>
  <c r="BK324"/>
  <c r="BK311"/>
  <c r="J304"/>
  <c r="BK300"/>
  <c r="J293"/>
  <c r="J280"/>
  <c r="J278"/>
  <c r="BK266"/>
  <c r="BK234"/>
  <c r="BK226"/>
  <c r="J198"/>
  <c r="J163"/>
  <c r="J145"/>
  <c r="BK137"/>
  <c r="BK130"/>
  <c r="BK502"/>
  <c r="BK500"/>
  <c r="BK499"/>
  <c r="J496"/>
  <c r="BK494"/>
  <c r="BK492"/>
  <c r="J490"/>
  <c r="BK476"/>
  <c r="BK462"/>
  <c r="J409"/>
  <c r="J404"/>
  <c r="BK392"/>
  <c r="J385"/>
  <c r="J376"/>
  <c r="J367"/>
  <c r="J361"/>
  <c r="BK350"/>
  <c r="BK341"/>
  <c r="J335"/>
  <c r="BK331"/>
  <c r="J324"/>
  <c r="J311"/>
  <c r="BK304"/>
  <c r="J300"/>
  <c r="BK293"/>
  <c r="BK280"/>
  <c r="BK278"/>
  <c r="J266"/>
  <c r="J234"/>
  <c r="J206"/>
  <c r="BK198"/>
  <c r="BK163"/>
  <c r="BK145"/>
  <c r="J137"/>
  <c i="3" r="J359"/>
  <c r="J356"/>
  <c r="J353"/>
  <c r="BK351"/>
  <c r="BK349"/>
  <c r="J347"/>
  <c r="J333"/>
  <c r="BK321"/>
  <c r="J314"/>
  <c r="J304"/>
  <c r="J297"/>
  <c r="J294"/>
  <c r="BK284"/>
  <c r="J276"/>
  <c r="BK264"/>
  <c r="J256"/>
  <c r="BK249"/>
  <c r="J245"/>
  <c r="BK232"/>
  <c r="BK219"/>
  <c r="BK212"/>
  <c r="BK203"/>
  <c r="BK201"/>
  <c r="J198"/>
  <c r="J193"/>
  <c r="BK168"/>
  <c r="BK156"/>
  <c r="J138"/>
  <c r="BK129"/>
  <c r="BK357"/>
  <c r="BK356"/>
  <c r="BK354"/>
  <c r="BK352"/>
  <c r="J351"/>
  <c r="J348"/>
  <c r="BK340"/>
  <c r="J327"/>
  <c r="BK315"/>
  <c r="BK305"/>
  <c r="BK301"/>
  <c r="BK294"/>
  <c r="BK288"/>
  <c r="BK276"/>
  <c r="J264"/>
  <c r="BK257"/>
  <c r="BK250"/>
  <c r="BK246"/>
  <c r="BK239"/>
  <c r="J225"/>
  <c r="BK213"/>
  <c r="J206"/>
  <c r="J202"/>
  <c r="J199"/>
  <c r="BK196"/>
  <c r="J180"/>
  <c r="J156"/>
  <c r="BK138"/>
  <c r="J132"/>
  <c i="2" l="1" r="BK129"/>
  <c r="J129"/>
  <c r="J98"/>
  <c r="T129"/>
  <c r="P296"/>
  <c r="T296"/>
  <c r="P310"/>
  <c r="R310"/>
  <c r="BK360"/>
  <c r="J360"/>
  <c r="J101"/>
  <c r="T360"/>
  <c r="P384"/>
  <c r="T384"/>
  <c r="P395"/>
  <c r="T395"/>
  <c r="P488"/>
  <c r="T488"/>
  <c r="P498"/>
  <c r="T498"/>
  <c i="3" r="BK128"/>
  <c r="T128"/>
  <c r="P205"/>
  <c r="T205"/>
  <c r="P231"/>
  <c r="R231"/>
  <c r="BK283"/>
  <c r="J283"/>
  <c r="J101"/>
  <c r="P283"/>
  <c r="T283"/>
  <c r="P293"/>
  <c r="T293"/>
  <c r="P300"/>
  <c r="R300"/>
  <c r="BK346"/>
  <c r="J346"/>
  <c r="J104"/>
  <c r="R346"/>
  <c r="BK355"/>
  <c r="J355"/>
  <c r="J105"/>
  <c r="R355"/>
  <c i="2" r="P129"/>
  <c r="R129"/>
  <c r="BK296"/>
  <c r="J296"/>
  <c r="J99"/>
  <c r="R296"/>
  <c r="BK310"/>
  <c r="J310"/>
  <c r="J100"/>
  <c r="T310"/>
  <c r="P360"/>
  <c r="R360"/>
  <c r="BK384"/>
  <c r="J384"/>
  <c r="J102"/>
  <c r="R384"/>
  <c r="BK395"/>
  <c r="J395"/>
  <c r="J104"/>
  <c r="R395"/>
  <c r="BK488"/>
  <c r="J488"/>
  <c r="J105"/>
  <c r="R488"/>
  <c r="BK498"/>
  <c r="J498"/>
  <c r="J106"/>
  <c r="R498"/>
  <c i="3" r="P128"/>
  <c r="R128"/>
  <c r="BK205"/>
  <c r="J205"/>
  <c r="J99"/>
  <c r="R205"/>
  <c r="BK231"/>
  <c r="J231"/>
  <c r="J100"/>
  <c r="T231"/>
  <c r="R283"/>
  <c r="BK293"/>
  <c r="J293"/>
  <c r="J102"/>
  <c r="R293"/>
  <c r="BK300"/>
  <c r="J300"/>
  <c r="J103"/>
  <c r="T300"/>
  <c r="P346"/>
  <c r="T346"/>
  <c r="P355"/>
  <c r="T355"/>
  <c i="2" r="BK391"/>
  <c r="J391"/>
  <c r="J103"/>
  <c r="BK501"/>
  <c r="J501"/>
  <c r="J107"/>
  <c i="3" r="BK358"/>
  <c r="J358"/>
  <c r="J106"/>
  <c r="J89"/>
  <c r="F92"/>
  <c r="J92"/>
  <c r="F122"/>
  <c r="BE132"/>
  <c r="BE138"/>
  <c r="BE180"/>
  <c r="BE212"/>
  <c r="BE232"/>
  <c r="BE239"/>
  <c r="BE245"/>
  <c r="BE246"/>
  <c r="BE249"/>
  <c r="BE250"/>
  <c r="BE256"/>
  <c r="BE257"/>
  <c r="BE264"/>
  <c r="BE265"/>
  <c r="BE276"/>
  <c r="BE288"/>
  <c r="BE301"/>
  <c r="BE304"/>
  <c r="BE305"/>
  <c r="BE314"/>
  <c r="BE315"/>
  <c r="BE327"/>
  <c r="BE333"/>
  <c r="BE349"/>
  <c r="BE350"/>
  <c r="BE353"/>
  <c r="E85"/>
  <c r="BE129"/>
  <c r="BE135"/>
  <c r="BE147"/>
  <c r="BE156"/>
  <c r="BE168"/>
  <c r="BE193"/>
  <c r="BE196"/>
  <c r="BE198"/>
  <c r="BE199"/>
  <c r="BE201"/>
  <c r="BE202"/>
  <c r="BE203"/>
  <c r="BE206"/>
  <c r="BE213"/>
  <c r="BE219"/>
  <c r="BE225"/>
  <c r="BE258"/>
  <c r="BE284"/>
  <c r="BE292"/>
  <c r="BE294"/>
  <c r="BE297"/>
  <c r="BE321"/>
  <c r="BE340"/>
  <c r="BE347"/>
  <c r="BE348"/>
  <c r="BE351"/>
  <c r="BE352"/>
  <c r="BE354"/>
  <c r="BE356"/>
  <c r="BE357"/>
  <c r="BE359"/>
  <c i="2" r="E85"/>
  <c r="F91"/>
  <c r="F92"/>
  <c r="J124"/>
  <c r="BE130"/>
  <c r="BE137"/>
  <c r="BE145"/>
  <c r="BE148"/>
  <c r="BE163"/>
  <c r="BE178"/>
  <c r="BE266"/>
  <c r="BE268"/>
  <c r="BE279"/>
  <c r="BE280"/>
  <c r="BE290"/>
  <c r="BE297"/>
  <c r="BE300"/>
  <c r="BE301"/>
  <c r="BE331"/>
  <c r="BE335"/>
  <c r="BE338"/>
  <c r="BE341"/>
  <c r="BE347"/>
  <c r="BE350"/>
  <c r="BE351"/>
  <c r="BE385"/>
  <c r="BE388"/>
  <c r="BE392"/>
  <c r="BE438"/>
  <c r="BE441"/>
  <c r="BE452"/>
  <c r="BE465"/>
  <c r="BE476"/>
  <c r="BE491"/>
  <c r="BE494"/>
  <c r="BE499"/>
  <c r="BE500"/>
  <c r="BE502"/>
  <c r="J89"/>
  <c r="BE142"/>
  <c r="BE198"/>
  <c r="BE204"/>
  <c r="BE206"/>
  <c r="BE226"/>
  <c r="BE234"/>
  <c r="BE256"/>
  <c r="BE278"/>
  <c r="BE293"/>
  <c r="BE304"/>
  <c r="BE307"/>
  <c r="BE311"/>
  <c r="BE317"/>
  <c r="BE324"/>
  <c r="BE328"/>
  <c r="BE332"/>
  <c r="BE361"/>
  <c r="BE364"/>
  <c r="BE367"/>
  <c r="BE373"/>
  <c r="BE376"/>
  <c r="BE382"/>
  <c r="BE396"/>
  <c r="BE404"/>
  <c r="BE406"/>
  <c r="BE409"/>
  <c r="BE444"/>
  <c r="BE448"/>
  <c r="BE462"/>
  <c r="BE489"/>
  <c r="BE490"/>
  <c r="BE492"/>
  <c r="BE495"/>
  <c r="BE496"/>
  <c r="BE497"/>
  <c r="F34"/>
  <c i="1" r="BA95"/>
  <c i="2" r="F37"/>
  <c i="1" r="BD95"/>
  <c i="3" r="F35"/>
  <c i="1" r="BB96"/>
  <c i="3" r="F34"/>
  <c i="1" r="BA96"/>
  <c i="3" r="F37"/>
  <c i="1" r="BD96"/>
  <c i="2" r="J34"/>
  <c i="1" r="AW95"/>
  <c i="2" r="F36"/>
  <c i="1" r="BC95"/>
  <c i="2" r="F35"/>
  <c i="1" r="BB95"/>
  <c i="3" r="F36"/>
  <c i="1" r="BC96"/>
  <c i="3" r="J34"/>
  <c i="1" r="AW96"/>
  <c i="3" l="1" r="P127"/>
  <c r="P126"/>
  <c i="1" r="AU96"/>
  <c i="2" r="P128"/>
  <c r="P127"/>
  <c i="1" r="AU95"/>
  <c i="3" r="T127"/>
  <c r="T126"/>
  <c i="2" r="T128"/>
  <c r="T127"/>
  <c i="3" r="R127"/>
  <c r="R126"/>
  <c i="2" r="R128"/>
  <c r="R127"/>
  <c i="3" r="BK127"/>
  <c r="J127"/>
  <c r="J97"/>
  <c r="J128"/>
  <c r="J98"/>
  <c i="2" r="BK128"/>
  <c r="J128"/>
  <c r="J97"/>
  <c r="F33"/>
  <c i="1" r="AZ95"/>
  <c r="BB94"/>
  <c r="W31"/>
  <c r="BD94"/>
  <c r="W33"/>
  <c r="BA94"/>
  <c r="W30"/>
  <c i="3" r="J33"/>
  <c i="1" r="AV96"/>
  <c r="AT96"/>
  <c i="2" r="J33"/>
  <c i="1" r="AV95"/>
  <c r="AT95"/>
  <c r="BC94"/>
  <c r="W32"/>
  <c i="3" r="F33"/>
  <c i="1" r="AZ96"/>
  <c i="2" l="1" r="BK127"/>
  <c r="J127"/>
  <c r="J96"/>
  <c i="3" r="BK126"/>
  <c r="J126"/>
  <c r="J96"/>
  <c i="1" r="AU94"/>
  <c r="AZ94"/>
  <c r="W29"/>
  <c r="AX94"/>
  <c r="AW94"/>
  <c r="AK30"/>
  <c r="AY94"/>
  <c i="3" l="1" r="J30"/>
  <c i="1" r="AG96"/>
  <c i="2" r="J30"/>
  <c i="1" r="AG95"/>
  <c r="AV94"/>
  <c r="AK29"/>
  <c i="2" l="1" r="J39"/>
  <c i="3" r="J39"/>
  <c i="1" r="AN96"/>
  <c r="AN95"/>
  <c r="AG94"/>
  <c r="AK26"/>
  <c r="AT94"/>
  <c l="1"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<sst xmlns="http://schemas.openxmlformats.org/spreadsheetml/2006/main">
  <si>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</si>
  <si>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</si>
  <si>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</si>
  <si>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</si>
  <si>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</si>
  <si>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{d86b53ed-1396-485d-b39c-b32746b98bf2}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</si>
  <si>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</si>
  <si>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</si>
  <si>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</si>
  <si>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</si>
  <si>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</si>
  <si>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</si>
  <si>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</si>
  <si>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</si>
  <si>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kas_2024_01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</si>
  <si>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</si>
  <si>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</si>
  <si>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oplocení MŠ Na Ryšavce</t>
  </si>
  <si>
    <t>0,1</t>
  </si>
  <si>
    <t>KSO:</t>
  </si>
  <si>
    <t>CC-CZ:</t>
  </si>
  <si>
    <t>1</t>
  </si>
  <si>
    <t>Místo:</t>
  </si>
  <si>
    <t>Písek</t>
  </si>
  <si>
    <t>Datum:</t>
  </si>
  <si>
    <t>17. 1. 2024</t>
  </si>
  <si>
    <t>10</t>
  </si>
  <si>
    <t>100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</si>
  <si>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</si>
  <si>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</si>
  <si>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</si>
  <si>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</si>
  <si>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</si>
  <si>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</si>
  <si>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</si>
  <si>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KASÍK - PROJKA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</si>
  <si>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</si>
  <si>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</si>
  <si>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</si>
  <si>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</si>
  <si>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</si>
  <si>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</si>
  <si>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</si>
  <si>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</si>
  <si>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</si>
  <si>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</si>
  <si>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</si>
  <si>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</si>
  <si>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</si>
  <si>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</si>
  <si>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</si>
  <si>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</si>
  <si>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</si>
  <si>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</si>
  <si>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</si>
  <si>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</si>
  <si>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</si>
  <si>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</si>
  <si>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</si>
  <si>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</si>
  <si>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</si>
  <si>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</si>
  <si>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</si>
  <si>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</si>
  <si>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</si>
  <si>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</si>
  <si>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</si>
  <si>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</si>
  <si>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</si>
  <si>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</si>
  <si>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</si>
  <si>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</si>
  <si>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</si>
  <si>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</si>
  <si>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</si>
  <si>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</si>
  <si>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</si>
  <si>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</si>
  <si>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</si>
  <si>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</si>
  <si>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</si>
  <si>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</si>
  <si>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</si>
  <si>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</si>
  <si>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Část P1-P4</t>
  </si>
  <si>
    <t>Stavební část P1, P2, P3, P4</t>
  </si>
  <si>
    <t>STA</t>
  </si>
  <si>
    <t>{ed9c533d-8d10-4fb8-9c5c-778c21029b0a}</t>
  </si>
  <si>
    <t>2</t>
  </si>
  <si>
    <t>Část P7-P8</t>
  </si>
  <si>
    <t>Stavební část P7, P8</t>
  </si>
  <si>
    <t>{53cf2b82-ae7a-46dd-a7e6-5404ccca33d1}</t>
  </si>
  <si>
    <t>KRYCÍ LIST SOUPISU PRACÍ</t>
  </si>
  <si>
    <t>Objekt:</t>
  </si>
  <si>
    <t>Část P1-P4 - Stavební část P1, P2, P3, P4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</si>
  <si>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</si>
  <si>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</si>
  <si>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</si>
  <si>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</si>
  <si>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</si>
  <si>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</si>
  <si>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</si>
  <si>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</si>
  <si>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</si>
  <si>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</si>
  <si>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</si>
  <si>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69 - Herní prvky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</si>
  <si>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</si>
  <si>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</si>
  <si>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</si>
  <si>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</si>
  <si>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</si>
  <si>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</si>
  <si>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</si>
  <si>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</si>
  <si>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</si>
  <si>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</si>
  <si>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</si>
  <si>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</si>
  <si>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</si>
  <si>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</si>
  <si>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</si>
  <si>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</si>
  <si>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</si>
  <si>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</si>
  <si>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</si>
  <si>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</si>
  <si>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</si>
  <si>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</si>
  <si>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</si>
  <si>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s přemístěním hmot na skládku na vzdálenost do 3 m nebo s naložením na dopravní prostředek s ložem z kameniva nebo živice a s jakoukoliv výplní spár ručně z betonových nebo kameninových dlaždic, desek nebo tvarovek</t>
  </si>
  <si>
    <t>m2</t>
  </si>
  <si>
    <t>CS ÚRS 2024 01</t>
  </si>
  <si>
    <t>4</t>
  </si>
  <si>
    <t>-1964179500</t>
  </si>
  <si>
    <t>VV</t>
  </si>
  <si>
    <t>Pohled P2 u rušeného vstupu</t>
  </si>
  <si>
    <t>1,89*0,85+3,0</t>
  </si>
  <si>
    <t>0,63*1,35+0,5*0,4</t>
  </si>
  <si>
    <t>P1-P2 u napojení na školku</t>
  </si>
  <si>
    <t>1,0*0,5</t>
  </si>
  <si>
    <t>Součet</t>
  </si>
  <si>
    <t>113107112</t>
  </si>
  <si>
    <t>Odstranění podkladů nebo krytů ručně s přemístěním hmot na skládku na vzdálenost do 3 m nebo s naložením na dopravní prostředek z kameniva těženého, o tl. vrstvy přes 100 do 200 mm</t>
  </si>
  <si>
    <t>-1012676239</t>
  </si>
  <si>
    <t>1,89*0,85</t>
  </si>
  <si>
    <t>3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</si>
  <si>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</si>
  <si>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</si>
  <si>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</si>
  <si>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-307239769</t>
  </si>
  <si>
    <t>0,63*2+0,43*2</t>
  </si>
  <si>
    <t>122251102</t>
  </si>
  <si>
    <t>Odkopávky a prokopávky nezapažené strojně v hornině třídy těžitelnosti I skupiny 3 přes 20 do 50 m3</t>
  </si>
  <si>
    <t>m3</t>
  </si>
  <si>
    <t>398388842</t>
  </si>
  <si>
    <t>pro mlatový chodník</t>
  </si>
  <si>
    <t>(5,36+5,55+1,44+3,93)*1,7*0,4</t>
  </si>
  <si>
    <t>5</t>
  </si>
  <si>
    <t>129001101</t>
  </si>
  <si>
    <t>Příplatek k cenám vykopávek za ztížení vykopávky v blízkosti podzemního vedení nebo výbušnin v horninách jakékoliv třídy</t>
  </si>
  <si>
    <t>414896194</t>
  </si>
  <si>
    <t>odkopání zeminy k horní úrovni základu</t>
  </si>
  <si>
    <t>Pohled P1</t>
  </si>
  <si>
    <t>4,34*((0,53+0,72)/2)*0,5</t>
  </si>
  <si>
    <t>Pohled P2</t>
  </si>
  <si>
    <t>(8,4+4,42+1,21)*((0,72+0,48)/2)*0,5</t>
  </si>
  <si>
    <t>(24,36+1,23)*0,48*0,5</t>
  </si>
  <si>
    <t>9,37*((0,48+0,63)/2)*0,5</t>
  </si>
  <si>
    <t>Pohled P3</t>
  </si>
  <si>
    <t>4,77*((0,63+0,4)/2)*0,5</t>
  </si>
  <si>
    <t>Pohled P4</t>
  </si>
  <si>
    <t>3,48*((0,65+0,35)/2)*0,5</t>
  </si>
  <si>
    <t>3,28*((0,6+0,3)/2)*0,5</t>
  </si>
  <si>
    <t>3,15*((0,6+0,35)/2)*0,5</t>
  </si>
  <si>
    <t>6</t>
  </si>
  <si>
    <t>132251102</t>
  </si>
  <si>
    <t>Hloubení nezapažených rýh šířky do 800 mm strojně s urovnáním dna do předepsaného profilu a spádu v hornině třídy těžitelnosti I skupiny 3 přes 20 do 50 m3</t>
  </si>
  <si>
    <t>-63454709</t>
  </si>
  <si>
    <t>7</t>
  </si>
  <si>
    <t>162351123</t>
  </si>
  <si>
    <t>Vodorovné přemístění výkopku nebo sypaniny po suchu na obvyklém dopravním prostředku, bez naložení výkopku, avšak se složením bez rozhrnutí z horniny třídy těžitelnosti II skupiny 4 a 5 na vzdálenost přes 50 do 500 m</t>
  </si>
  <si>
    <t>-12336190</t>
  </si>
  <si>
    <t>odvoz na deponii pro budoucí zásyp</t>
  </si>
  <si>
    <t>Mezisoučet</t>
  </si>
  <si>
    <t>8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</si>
  <si>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</si>
  <si>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</si>
  <si>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1369328725</t>
  </si>
  <si>
    <t>ornice</t>
  </si>
  <si>
    <t>1,357</t>
  </si>
  <si>
    <t>zemina pro zásyp</t>
  </si>
  <si>
    <t>1,351</t>
  </si>
  <si>
    <t>9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</si>
  <si>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</si>
  <si>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</si>
  <si>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-400273516</t>
  </si>
  <si>
    <t>2,708*20 'Přepočtené koeficientem množství</t>
  </si>
  <si>
    <t>167151101</t>
  </si>
  <si>
    <t>Nakládání, skládání a překládání neulehlého výkopku nebo sypaniny strojně nakládání, množství do 100 m3, z horniny třídy těžitelnosti I, skupiny 1 až 3</t>
  </si>
  <si>
    <t>-975077059</t>
  </si>
  <si>
    <t>11</t>
  </si>
  <si>
    <t>171111113</t>
  </si>
  <si>
    <t>Uložení sypanin do násypů ručně s rozprostřením sypaniny ve vrstvách a s hrubým urovnáním zhutněných z hornin nesoudržných a soudržných střídavě ukládaných</t>
  </si>
  <si>
    <t>1039455191</t>
  </si>
  <si>
    <t>v rovině</t>
  </si>
  <si>
    <t>1,89*0,85*0,3</t>
  </si>
  <si>
    <t>1,34*0,63*0,3</t>
  </si>
  <si>
    <t>do svahu</t>
  </si>
  <si>
    <t>1,4*1,1*0,8/2</t>
  </si>
  <si>
    <t>171251201</t>
  </si>
  <si>
    <t>Uložení sypaniny na skládky nebo meziskládky bez hutnění s upravením uložené sypaniny do předepsaného tvaru</t>
  </si>
  <si>
    <t>-849530859</t>
  </si>
  <si>
    <t>z deponie pro zásyp</t>
  </si>
  <si>
    <t>17,891+11,07</t>
  </si>
  <si>
    <t>13</t>
  </si>
  <si>
    <t>181411132</t>
  </si>
  <si>
    <t>Založení trávníku na půdě předem připravené plochy do 1000 m2 výsevem včetně utažení parkového na svahu přes 1:5 do 1:2</t>
  </si>
  <si>
    <t>-23535858</t>
  </si>
  <si>
    <t>1,34*0,63</t>
  </si>
  <si>
    <t>1,4*1,1</t>
  </si>
  <si>
    <t>Pohled P1-P4 kolem oplocení</t>
  </si>
  <si>
    <t>(4,34+0,5+48,0+0,5+4,77+10,08+0,3)*0,5</t>
  </si>
  <si>
    <t>-(1,3+1,3+1,1)*0,5</t>
  </si>
  <si>
    <t>(10,0+33,9+12,4+2,9)*0,6</t>
  </si>
  <si>
    <t>14</t>
  </si>
  <si>
    <t>M</t>
  </si>
  <si>
    <t>00572410</t>
  </si>
  <si>
    <t>osivo směs travní parková</t>
  </si>
  <si>
    <t>kg</t>
  </si>
  <si>
    <t>532073606</t>
  </si>
  <si>
    <t>71,906*0,02 'Přepočtené koeficientem množství</t>
  </si>
  <si>
    <t>15</t>
  </si>
  <si>
    <t>182311123</t>
  </si>
  <si>
    <t>Rozprostření a urovnání ornice ve svahu sklonu přes 1:5 ručně při souvislé ploše, tl. vrstvy do 200 mm</t>
  </si>
  <si>
    <t>1156953146</t>
  </si>
  <si>
    <t>16</t>
  </si>
  <si>
    <t>10364101</t>
  </si>
  <si>
    <t>zemina pro terénní úpravy - ornice</t>
  </si>
  <si>
    <t>t</t>
  </si>
  <si>
    <t>65460216</t>
  </si>
  <si>
    <t>17</t>
  </si>
  <si>
    <t>10364100</t>
  </si>
  <si>
    <t>zemina pro terénní úpravy - tříděná</t>
  </si>
  <si>
    <t>-959870912</t>
  </si>
  <si>
    <t>18</t>
  </si>
  <si>
    <t>185804215</t>
  </si>
  <si>
    <t>Vypletí v rovině nebo na svahu do 1:5 trávníku po výsevu</t>
  </si>
  <si>
    <t>-2086073929</t>
  </si>
  <si>
    <t>19</t>
  </si>
  <si>
    <t>185804311</t>
  </si>
  <si>
    <t>Zalití rostlin vodou plochy záhonů jednotlivě do 20 m2</t>
  </si>
  <si>
    <t>1348411441</t>
  </si>
  <si>
    <t>71,906*0,015</t>
  </si>
  <si>
    <t>20</t>
  </si>
  <si>
    <t>X_171-mlat-111</t>
  </si>
  <si>
    <t>Hutnění zeminy na EDEF,2 min. 30 MPa</t>
  </si>
  <si>
    <t>-1105629631</t>
  </si>
  <si>
    <t>P1-P4 nová mlatová cesta</t>
  </si>
  <si>
    <t>24,9</t>
  </si>
  <si>
    <t>Zakládání</t>
  </si>
  <si>
    <t>274351121</t>
  </si>
  <si>
    <t>Bednění základů pasů rovné zřízení</t>
  </si>
  <si>
    <t>2051105195</t>
  </si>
  <si>
    <t>P1-P4</t>
  </si>
  <si>
    <t>(4,34+12,813+38,0+0,51+3,48+3,28+3,31)*2*0,1</t>
  </si>
  <si>
    <t>22</t>
  </si>
  <si>
    <t>274351122</t>
  </si>
  <si>
    <t>Bednění základů pasů rovné odstranění</t>
  </si>
  <si>
    <t>267708589</t>
  </si>
  <si>
    <t>23</t>
  </si>
  <si>
    <t>X_279-x-111</t>
  </si>
  <si>
    <t>Penetrační nátěr na cementové bázi základového zdiva</t>
  </si>
  <si>
    <t>-155813079</t>
  </si>
  <si>
    <t>(4,34+12,813+38,0+0,51+3,48+3,28+3,31)*0,45</t>
  </si>
  <si>
    <t>24</t>
  </si>
  <si>
    <t>X_279-x-1127</t>
  </si>
  <si>
    <t>Dobetonování základového zdiva prostým betonem se zvýšenými nároky na prostředí tř. C 30/37</t>
  </si>
  <si>
    <t>983357223</t>
  </si>
  <si>
    <t>(4,34+12,813+38,0+0,51+3,48+3,28+3,31)*0,45*0,1</t>
  </si>
  <si>
    <t>25</t>
  </si>
  <si>
    <t>X_279-x-113</t>
  </si>
  <si>
    <t>Zdrsnění a očištění základového zdiva</t>
  </si>
  <si>
    <t>-1909737159</t>
  </si>
  <si>
    <t>Svislé a kompletní konstrukce</t>
  </si>
  <si>
    <t>26</t>
  </si>
  <si>
    <t>312311951</t>
  </si>
  <si>
    <t>Nadzákladové zdi z betonu prostého výplňové bez zvláštních nároků na vliv prostředí tř. C 20/25</t>
  </si>
  <si>
    <t>-563187572</t>
  </si>
  <si>
    <t>P1-P4 - plotová zeď</t>
  </si>
  <si>
    <t>(4,34+12,813+38,0+3,48+3,28+3,31)*0,75*0,08</t>
  </si>
  <si>
    <t>-0,5*0,25*1*0,08</t>
  </si>
  <si>
    <t>0,5*0,25*1*0,08</t>
  </si>
  <si>
    <t>27</t>
  </si>
  <si>
    <t>338171121</t>
  </si>
  <si>
    <t>Montáž sloupků a vzpěr plotových ocelových trubkových nebo profilovaných výšky přes 2 do 2,6 m se zalitím cementovou maltou do vynechaných otvorů</t>
  </si>
  <si>
    <t>kus</t>
  </si>
  <si>
    <t>-1095188351</t>
  </si>
  <si>
    <t>sloupky pro oplocení</t>
  </si>
  <si>
    <t>30</t>
  </si>
  <si>
    <t>sloupky pro branku</t>
  </si>
  <si>
    <t>28</t>
  </si>
  <si>
    <t>X42-60-40-5</t>
  </si>
  <si>
    <t>plotový profilovaný sloupek D 60-70mm dl 2,0-2,5m pro svařované pletivo v návinu povrchová úprava Pz a komaxit</t>
  </si>
  <si>
    <t>16982367</t>
  </si>
  <si>
    <t>29</t>
  </si>
  <si>
    <t>348101220</t>
  </si>
  <si>
    <t>Osazení vrat nebo vrátek k oplocení na sloupky ocelové, plochy jednotlivě přes 2 do 4 m2</t>
  </si>
  <si>
    <t>-291724786</t>
  </si>
  <si>
    <t>Pohled P1-P4</t>
  </si>
  <si>
    <t>55342335</t>
  </si>
  <si>
    <t>branka plotová jednokřídlá Pz s PVC vrstvou 1000x2030mm_x000d_
výplň svařované 2D dílce oka 200x50 mm, drát 6/5/6 mm_x000d_
součástí dodávky sloupky 60x60 mm</t>
  </si>
  <si>
    <t>-2082755720</t>
  </si>
  <si>
    <t>31</t>
  </si>
  <si>
    <t>348171143</t>
  </si>
  <si>
    <t>Montáž oplocení z dílců kovových panelových svařovaných, na ocelové profilované sloupky, výšky přes 1,0 do 1,5 m</t>
  </si>
  <si>
    <t>-1073600836</t>
  </si>
  <si>
    <t>4,34+12,813+38,0+3,48+3,28+3,31</t>
  </si>
  <si>
    <t>32</t>
  </si>
  <si>
    <t>X12500-1</t>
  </si>
  <si>
    <t>plotový panel svařovaný v 1,23m š do 2,5m průměru drátu 6/5/6mm oka 50x200mm povrchová úprava Zn+PVC_x000d_
délka pole 250 cm</t>
  </si>
  <si>
    <t>-503293224</t>
  </si>
  <si>
    <t>P1-P2</t>
  </si>
  <si>
    <t>33</t>
  </si>
  <si>
    <t>X12500-2</t>
  </si>
  <si>
    <t>plotový panel svařovaný v 1,23m š do 2,5m průměru drátu 6/5/6mm oka 50x200mm povrchová úprava Zn+PVC_x000d_
délka pole menší než 250 cm_x000d_
součástí ceny je příplatek za úpravu délky pole</t>
  </si>
  <si>
    <t>-1644230695</t>
  </si>
  <si>
    <t>34</t>
  </si>
  <si>
    <t>X_348-25-2115</t>
  </si>
  <si>
    <t>Plotová zeď tl 250 mm z betonových tvarovek hladkých přírodních na MC včetně spárování</t>
  </si>
  <si>
    <t>-37133954</t>
  </si>
  <si>
    <t>(4,34+12,813+38,0+3,48+3,28+3,31)*0,75</t>
  </si>
  <si>
    <t>-0,5*0,25*1</t>
  </si>
  <si>
    <t>0,5*0,25*1</t>
  </si>
  <si>
    <t>35</t>
  </si>
  <si>
    <t>348272515</t>
  </si>
  <si>
    <t>Ploty z tvárnic betonových plotová stříška lepená mrazuvzdorným lepidlem z tvarovek hladkých nebo štípaných, sedlového tvaru přírodních, tloušťka zdiva 295 mm</t>
  </si>
  <si>
    <t>-350417849</t>
  </si>
  <si>
    <t>(4,34+12,813+38,0+3,48+3,28+3,31)</t>
  </si>
  <si>
    <t>36</t>
  </si>
  <si>
    <t>348273907</t>
  </si>
  <si>
    <t>Ploty z tvárnic betonových doplňky k plotovému zdivu vkládané do ložných spár současně při zdění držák plotových polí koncový, pro sloupek jakékoliv délky</t>
  </si>
  <si>
    <t>-87423139</t>
  </si>
  <si>
    <t>37</t>
  </si>
  <si>
    <t>348361216</t>
  </si>
  <si>
    <t>Výztuž zábradelních zídek a podezdívek z oceli 10 505 (R) nebo BSt 500</t>
  </si>
  <si>
    <t>-1581579785</t>
  </si>
  <si>
    <t>P1-P4 a statika</t>
  </si>
  <si>
    <t>podélná výztuž pr. 10</t>
  </si>
  <si>
    <t>(4,34+12,813+38,0+3,48+3,28+3,31)*2*3*0,617*1,1/1000</t>
  </si>
  <si>
    <t>příčná pr. 10</t>
  </si>
  <si>
    <t>0,22*(4,34+12,813+38,0+3,48+3,28+3,31)*4*0,617*1,1/1000</t>
  </si>
  <si>
    <t>svislá pr. 10</t>
  </si>
  <si>
    <t>0,75*2*(4,34+12,813+38,0+3,48+3,28+3,31)*4*0,617*1,1/1000</t>
  </si>
  <si>
    <t>Komunikace pozemní</t>
  </si>
  <si>
    <t>38</t>
  </si>
  <si>
    <t>564831011</t>
  </si>
  <si>
    <t>Podklad ze štěrkodrti ŠD s rozprostřením a zhutněním plochy jednotlivě do 100 m2, po zhutnění tl. 100 mm</t>
  </si>
  <si>
    <t>-1083488564</t>
  </si>
  <si>
    <t>39</t>
  </si>
  <si>
    <t>564851011</t>
  </si>
  <si>
    <t>Podklad ze štěrkodrti ŠD s rozprostřením a zhutněním plochy jednotlivě do 100 m2, po zhutnění tl. 150 mm</t>
  </si>
  <si>
    <t>-893826969</t>
  </si>
  <si>
    <t>40</t>
  </si>
  <si>
    <t>564861011</t>
  </si>
  <si>
    <t>Podklad ze štěrkodrti ŠD s rozprostřením a zhutněním plochy jednotlivě do 100 m2, po zhutnění tl. 200 mm</t>
  </si>
  <si>
    <t>-1721724686</t>
  </si>
  <si>
    <t>výměra dle popisu ve výkresu</t>
  </si>
  <si>
    <t>3,0</t>
  </si>
  <si>
    <t>0,5</t>
  </si>
  <si>
    <t>41</t>
  </si>
  <si>
    <t>564952111</t>
  </si>
  <si>
    <t>Podklad z mechanicky zpevněného kameniva MZK (minerální beton) s rozprostřením a s hutněním, po zhutnění tl. 150 mm</t>
  </si>
  <si>
    <t>870113515</t>
  </si>
  <si>
    <t>42</t>
  </si>
  <si>
    <t>596811220</t>
  </si>
  <si>
    <t>Kladení dlažby z betonových nebo kameninových dlaždic komunikací pro pěší s vyplněním spár a se smetením přebytečného materiálu na vzdálenost do 3 m s ložem z kameniva těženého tl. do 30 mm velikosti dlaždic přes 0,09 m2 do 0,25 m2, pro plochy do 50 m2</t>
  </si>
  <si>
    <t>156516910</t>
  </si>
  <si>
    <t>43</t>
  </si>
  <si>
    <t>59248005</t>
  </si>
  <si>
    <t>dlažba plošná betonová chodníková 300x300x50mm přírodní</t>
  </si>
  <si>
    <t>CS ÚRS 2022 02</t>
  </si>
  <si>
    <t>-1509254788</t>
  </si>
  <si>
    <t>3,5*1,03 'Přepočtené koeficientem množství</t>
  </si>
  <si>
    <t>Úpravy povrchů, podlahy a osazování výplní</t>
  </si>
  <si>
    <t>44</t>
  </si>
  <si>
    <t>637211124</t>
  </si>
  <si>
    <t>Okapový chodník z dlaždic betonových do písku se zalitím spár cementovou maltou, tl. dlaždic 50 mm</t>
  </si>
  <si>
    <t>2127661149</t>
  </si>
  <si>
    <t>Pohled P1 u napojení na školku</t>
  </si>
  <si>
    <t>45</t>
  </si>
  <si>
    <t>637311122</t>
  </si>
  <si>
    <t>Okapový chodník z obrubníků betonových chodníkových, se zalitím spár cementovou maltou do lože z betonu prostého, z obrubníků stojatých</t>
  </si>
  <si>
    <t>752246385</t>
  </si>
  <si>
    <t>1,0</t>
  </si>
  <si>
    <t>69</t>
  </si>
  <si>
    <t>Herní prvky</t>
  </si>
  <si>
    <t>46</t>
  </si>
  <si>
    <t>X_69-01</t>
  </si>
  <si>
    <t>Demonáž herního prvku založeného na 4 sloupech_x000d_
Včetně vykopání základu</t>
  </si>
  <si>
    <t>soubor</t>
  </si>
  <si>
    <t>-419466687</t>
  </si>
  <si>
    <t>Ostatní konstrukce a práce, bourání</t>
  </si>
  <si>
    <t>47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</si>
  <si>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</si>
  <si>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</si>
  <si>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1242429801</t>
  </si>
  <si>
    <t>1,89+1,27+0,6*2</t>
  </si>
  <si>
    <t>P2 u napojení na školku</t>
  </si>
  <si>
    <t>Pohled P3 kolem mlatového chodníku</t>
  </si>
  <si>
    <t>37,4-1,5*2</t>
  </si>
  <si>
    <t>48</t>
  </si>
  <si>
    <t>59217037</t>
  </si>
  <si>
    <t>obrubník parkový betonový 500x50x200mm přírodní</t>
  </si>
  <si>
    <t>1537671765</t>
  </si>
  <si>
    <t>39,76*1,02 'Přepočtené koeficientem množství</t>
  </si>
  <si>
    <t>49</t>
  </si>
  <si>
    <t>919726202.TCT</t>
  </si>
  <si>
    <t>Geotextilie pro vyztužení, separaci a filtraci tkaná z PP podélná pevnost v tahu přes 15 do 50 kN/m PK TEX PP</t>
  </si>
  <si>
    <t>-1688988899</t>
  </si>
  <si>
    <t>50</t>
  </si>
  <si>
    <t>961044111</t>
  </si>
  <si>
    <t>Bourání základů z betonu prostého</t>
  </si>
  <si>
    <t>-361365923</t>
  </si>
  <si>
    <t>Půdorys oplocení P1 - P4</t>
  </si>
  <si>
    <t>Řezy A-A, B-B, C-C, D-D</t>
  </si>
  <si>
    <t>podezdívka</t>
  </si>
  <si>
    <t>4,09*0,74*0,15</t>
  </si>
  <si>
    <t>(3,95+4,0+3,82+3,49+3,73+3,74+3,73+3,95+3,92+4,28+4,28)*0,72*0,15</t>
  </si>
  <si>
    <t>4,57*0,72*0,15</t>
  </si>
  <si>
    <t>(3,28+3,08+2,95+0,5)*0,74*0,15</t>
  </si>
  <si>
    <t>přibetonovaný základ</t>
  </si>
  <si>
    <t>(4,42+24,36)*0,29*0,62</t>
  </si>
  <si>
    <t>podezdívka/základ sloupků</t>
  </si>
  <si>
    <t>0,25*0,25*0,74</t>
  </si>
  <si>
    <t>0,25*0,25*0,74*8</t>
  </si>
  <si>
    <t>0,4*0,4*0,72*4</t>
  </si>
  <si>
    <t>0,25*0,25*0,72*2</t>
  </si>
  <si>
    <t>0,25*0,25*0,72*3</t>
  </si>
  <si>
    <t>51</t>
  </si>
  <si>
    <t>963042819</t>
  </si>
  <si>
    <t>Bourání schodišťových stupňů betonových zhotovených na místě</t>
  </si>
  <si>
    <t>-1848237864</t>
  </si>
  <si>
    <t>část P2</t>
  </si>
  <si>
    <t>0,5*4</t>
  </si>
  <si>
    <t>52</t>
  </si>
  <si>
    <t>963054949</t>
  </si>
  <si>
    <t>Bourání železobetonových schodnic jakékoliv délky</t>
  </si>
  <si>
    <t>822909122</t>
  </si>
  <si>
    <t>pohled P2</t>
  </si>
  <si>
    <t>1,2*2</t>
  </si>
  <si>
    <t>53</t>
  </si>
  <si>
    <t>985331213</t>
  </si>
  <si>
    <t>Dodatečné vlepování betonářské výztuže včetně vyvrtání a vyčištění otvoru chemickou maltou průměr výztuže 12 mm</t>
  </si>
  <si>
    <t>1899412957</t>
  </si>
  <si>
    <t>svislá pr. 12</t>
  </si>
  <si>
    <t>2*(4,34+12,813+38,0+3,48+3,28+3,31)*4*0,3</t>
  </si>
  <si>
    <t>54</t>
  </si>
  <si>
    <t>13021013</t>
  </si>
  <si>
    <t>tyč ocelová kruhová žebírková DIN 488 jakost B500B (10 505) výztuž do betonu D 12mm</t>
  </si>
  <si>
    <t>-2125347180</t>
  </si>
  <si>
    <t>2*(4,34+12,813+38,0+3,48+3,28+3,31)*4*(0,3+0,5)*0,888*1,1/1000</t>
  </si>
  <si>
    <t>55</t>
  </si>
  <si>
    <t>X_9620133</t>
  </si>
  <si>
    <t xml:space="preserve">Bourání plotové výplně z cihelných tvarovek plotových, dutých na maltu cementovou nebo vápenocementovou, tl. do 250 mm_x000d_
</t>
  </si>
  <si>
    <t>-673582980</t>
  </si>
  <si>
    <t>POhled P1</t>
  </si>
  <si>
    <t>4,09*0,98</t>
  </si>
  <si>
    <t>(3,95+4,0+3,82+3,49+3,73+3,74+3,73+3,95+3,92+4,28+4,28)*0,98</t>
  </si>
  <si>
    <t>4,57*0,98</t>
  </si>
  <si>
    <t>(3,28+3,08+2,95+0,5)*0,98</t>
  </si>
  <si>
    <t>56</t>
  </si>
  <si>
    <t>966073810</t>
  </si>
  <si>
    <t>Rozebrání vrat a vrátek k oplocení plochy jednotlivě do 2 m2</t>
  </si>
  <si>
    <t>-87493879</t>
  </si>
  <si>
    <t>Pohled P2, Půdorys P2</t>
  </si>
  <si>
    <t>57</t>
  </si>
  <si>
    <t>X_962-cih-334</t>
  </si>
  <si>
    <t>Bourání pilířů plotových cihelných</t>
  </si>
  <si>
    <t>-240467098</t>
  </si>
  <si>
    <t>0,25*0,25*0,98</t>
  </si>
  <si>
    <t>0,25*0,25*0,98*8</t>
  </si>
  <si>
    <t>0,4*0,4*1,74*4</t>
  </si>
  <si>
    <t>0,25*0,25*0,98*2</t>
  </si>
  <si>
    <t>0,25*0,25*0,98*3</t>
  </si>
  <si>
    <t>58</t>
  </si>
  <si>
    <t>X_9764211</t>
  </si>
  <si>
    <t>Vybourání cihelných krycích desek oplocení</t>
  </si>
  <si>
    <t>1771953807</t>
  </si>
  <si>
    <t>krycí desky oplocení včetně sloupků</t>
  </si>
  <si>
    <t>P1</t>
  </si>
  <si>
    <t>4,34</t>
  </si>
  <si>
    <t>P2</t>
  </si>
  <si>
    <t>49,03</t>
  </si>
  <si>
    <t>-(0,25+1,21+1,23)</t>
  </si>
  <si>
    <t>P3</t>
  </si>
  <si>
    <t>4,77</t>
  </si>
  <si>
    <t>P4</t>
  </si>
  <si>
    <t>9,92</t>
  </si>
  <si>
    <t>997</t>
  </si>
  <si>
    <t>Přesun sutě</t>
  </si>
  <si>
    <t>59</t>
  </si>
  <si>
    <t>997013151</t>
  </si>
  <si>
    <t>Vnitrostaveništní doprava suti a vybouraných hmot vodorovně do 50 m s naložením s omezením mechanizace pro budovy a haly výšky do 6 m</t>
  </si>
  <si>
    <t>1533456046</t>
  </si>
  <si>
    <t>60</t>
  </si>
  <si>
    <t>997013219</t>
  </si>
  <si>
    <t>Vnitrostaveništní doprava suti a vybouraných hmot vodorovně do 50 m s naložením Příplatek k cenám -3111 až -3217 za zvětšenou vodorovnou dopravu přes vymezenou dopravní vzdálenost za každých dalších započatých 10 m</t>
  </si>
  <si>
    <t>-2053968178</t>
  </si>
  <si>
    <t>61</t>
  </si>
  <si>
    <t>997013501</t>
  </si>
  <si>
    <t>Odvoz suti a vybouraných hmot na skládku nebo meziskládku se složením, na vzdálenost do 1 km</t>
  </si>
  <si>
    <t>1117051750</t>
  </si>
  <si>
    <t>62</t>
  </si>
  <si>
    <t>997013509</t>
  </si>
  <si>
    <t>Odvoz suti a vybouraných hmot na skládku nebo meziskládku se složením, na vzdálenost Příplatek k ceně za každý další započatý 1 km přes 1 km</t>
  </si>
  <si>
    <t>1272244475</t>
  </si>
  <si>
    <t>52,596*50 'Přepočtené koeficientem množství</t>
  </si>
  <si>
    <t>63</t>
  </si>
  <si>
    <t>997013601</t>
  </si>
  <si>
    <t>Poplatek za uložení stavebního odpadu na skládce (skládkovné) z prostého betonu zatříděného do Katalogu odpadů pod kódem 17 01 01</t>
  </si>
  <si>
    <t>-794833710</t>
  </si>
  <si>
    <t>64</t>
  </si>
  <si>
    <t>997013603</t>
  </si>
  <si>
    <t>Poplatek za uložení stavebního odpadu na skládce (skládkovné) cihelného zatříděného do Katalogu odpadů pod kódem 17 01 02</t>
  </si>
  <si>
    <t>1857547379</t>
  </si>
  <si>
    <t>65</t>
  </si>
  <si>
    <t>997013631</t>
  </si>
  <si>
    <t>Poplatek za uložení stavebního odpadu na skládce (skládkovné) směsného stavebního a demoličního zatříděného do Katalogu odpadů pod kódem 17 09 04</t>
  </si>
  <si>
    <t>-366425583</t>
  </si>
  <si>
    <t>66</t>
  </si>
  <si>
    <t>997013655</t>
  </si>
  <si>
    <t>Poplatek za uložení stavebního odpadu na skládce (skládkovné) zeminy a kamení zatříděného do Katalogu odpadů pod kódem 17 05 04</t>
  </si>
  <si>
    <t>-607794504</t>
  </si>
  <si>
    <t>998</t>
  </si>
  <si>
    <t>Přesun hmot</t>
  </si>
  <si>
    <t>67</t>
  </si>
  <si>
    <t>998232110</t>
  </si>
  <si>
    <t>Přesun hmot pro oplocení se svislou nosnou konstrukcí zděnou z cihel, tvárnic, bloků, popř. kovovou nebo dřevěnou vodorovná dopravní vzdálenost do 50 m, pro oplocení výšky do 3 m</t>
  </si>
  <si>
    <t>-2022441749</t>
  </si>
  <si>
    <t>68</t>
  </si>
  <si>
    <t>998232121</t>
  </si>
  <si>
    <t>Přesun hmot pro oplocení se svislou nosnou konstrukcí zděnou z cihel, tvárnic, bloků, popř. kovovou nebo dřevěnou Příplatek k ceně za zvětšený přesun přes vymezenou vodorovnou dopravní vzdálenost do 1000 m</t>
  </si>
  <si>
    <t>-1259478902</t>
  </si>
  <si>
    <t>VRN</t>
  </si>
  <si>
    <t>Vedlejší rozpočtové náklady</t>
  </si>
  <si>
    <t>VRN_01</t>
  </si>
  <si>
    <t xml:space="preserve">Vedlejší náklady stavby_x000d_
- zařízení staveniště_x000d_
- zkoušky_x000d_
- geodetické práce_x000d_
- inženýská činnost_x000d_
- náklady s omezením přístupu_x000d_
- dílenská dokumentace_x000d_
- poplatek za zábor veřejného postranství_x000d_
 </t>
  </si>
  <si>
    <t>Kč</t>
  </si>
  <si>
    <t>1551852766</t>
  </si>
  <si>
    <t>Část P7-P8 - Stavební část P7, P8</t>
  </si>
  <si>
    <t>-295862281</t>
  </si>
  <si>
    <t>Pohled P8</t>
  </si>
  <si>
    <t>3,0+1,0</t>
  </si>
  <si>
    <t>2082506801</t>
  </si>
  <si>
    <t>1372607817</t>
  </si>
  <si>
    <t>2124045506</t>
  </si>
  <si>
    <t>Odkopávka k horní úrovni základů</t>
  </si>
  <si>
    <t>P7</t>
  </si>
  <si>
    <t>29,8*0,3</t>
  </si>
  <si>
    <t>40,8*0,3</t>
  </si>
  <si>
    <t>P8</t>
  </si>
  <si>
    <t>7,2*0,3</t>
  </si>
  <si>
    <t>8,7*0,3</t>
  </si>
  <si>
    <t>1796611537</t>
  </si>
  <si>
    <t>-1344849651</t>
  </si>
  <si>
    <t>Zásyp po odkopávce k horní úrovni základů</t>
  </si>
  <si>
    <t>zásyp do roviny P7</t>
  </si>
  <si>
    <t>79,5*1,2/2</t>
  </si>
  <si>
    <t>40,9*0,5*0,84</t>
  </si>
  <si>
    <t>862029812</t>
  </si>
  <si>
    <t>2074545040</t>
  </si>
  <si>
    <t>odvoz pro zásyp</t>
  </si>
  <si>
    <t>25,95</t>
  </si>
  <si>
    <t>918249504</t>
  </si>
  <si>
    <t>měřeno v CAD</t>
  </si>
  <si>
    <t>134,5</t>
  </si>
  <si>
    <t>1628431338</t>
  </si>
  <si>
    <t>134,5*0,02 'Přepočtené koeficientem množství</t>
  </si>
  <si>
    <t>1646267160</t>
  </si>
  <si>
    <t>-1493986750</t>
  </si>
  <si>
    <t>134,5*0,2*1,7</t>
  </si>
  <si>
    <t>1446470275</t>
  </si>
  <si>
    <t>1303254555</t>
  </si>
  <si>
    <t>470675574</t>
  </si>
  <si>
    <t>134,5*0,015</t>
  </si>
  <si>
    <t>1463579783</t>
  </si>
  <si>
    <t>Horní hrana stávajícího základového pasu</t>
  </si>
  <si>
    <t>P7-P8</t>
  </si>
  <si>
    <t>45,85*2*0,1</t>
  </si>
  <si>
    <t>(16,68-1,2)*2*0,1</t>
  </si>
  <si>
    <t>781578299</t>
  </si>
  <si>
    <t>1343159669</t>
  </si>
  <si>
    <t>45,85*0,5</t>
  </si>
  <si>
    <t>(16,68-1,2)*0,5</t>
  </si>
  <si>
    <t>-1788265816</t>
  </si>
  <si>
    <t>45,85*0,5*0,1</t>
  </si>
  <si>
    <t>(16,68-1,2)*0,5*0,1</t>
  </si>
  <si>
    <t>1484308877</t>
  </si>
  <si>
    <t>-886252764</t>
  </si>
  <si>
    <t>56,3*0,08</t>
  </si>
  <si>
    <t>11,6*0,08</t>
  </si>
  <si>
    <t>-1537167516</t>
  </si>
  <si>
    <t>-1105852270</t>
  </si>
  <si>
    <t>-793833575</t>
  </si>
  <si>
    <t>-777532671</t>
  </si>
  <si>
    <t>1670595141</t>
  </si>
  <si>
    <t>45,85</t>
  </si>
  <si>
    <t>16,68-1,11</t>
  </si>
  <si>
    <t>-992984428</t>
  </si>
  <si>
    <t>-2116753849</t>
  </si>
  <si>
    <t>976934208</t>
  </si>
  <si>
    <t>1008635251</t>
  </si>
  <si>
    <t>1965486458</t>
  </si>
  <si>
    <t>P7-P8 a statika</t>
  </si>
  <si>
    <t>45,82*2*4*0,617*1,1/1000</t>
  </si>
  <si>
    <t>(16,68-1,11)*2*3*0,617*1,1/1000</t>
  </si>
  <si>
    <t>0,22*(45,82+16,68-1,11)*4*0,617*1,1/1000</t>
  </si>
  <si>
    <t>1,25*2*45,82*4*0,617*1,1/1000</t>
  </si>
  <si>
    <t>0,75*2*(16,68-1,11)*4*0,617*1,1/1000</t>
  </si>
  <si>
    <t>851959747</t>
  </si>
  <si>
    <t>56,3</t>
  </si>
  <si>
    <t>11,6</t>
  </si>
  <si>
    <t>-877453341</t>
  </si>
  <si>
    <t>P7-8</t>
  </si>
  <si>
    <t>123510081</t>
  </si>
  <si>
    <t>-444489312</t>
  </si>
  <si>
    <t>584495010</t>
  </si>
  <si>
    <t>1696201603</t>
  </si>
  <si>
    <t>-1616179312</t>
  </si>
  <si>
    <t>0,6*4</t>
  </si>
  <si>
    <t>1058720755</t>
  </si>
  <si>
    <t>-184692409</t>
  </si>
  <si>
    <t>Podezdívka</t>
  </si>
  <si>
    <t>(1,43*0,82+2,86*0,8+2,84*1,04+2,84*0,97+3,29*0,99+3,26*0,91+3,3*0,96+2,6*0,95+2,63*0,91+2,63*0,9+0,61*0,88+2,64*0,84+2,62*0,84+2,62*0,78)*0,15</t>
  </si>
  <si>
    <t>(2,64*0,76+2,63*0,74+2,41*0,98)*0,15</t>
  </si>
  <si>
    <t>16,68*0,77*0,15</t>
  </si>
  <si>
    <t>-1,2*0,77*0,15</t>
  </si>
  <si>
    <t>343294046</t>
  </si>
  <si>
    <t>671147857</t>
  </si>
  <si>
    <t>0,3*2*45,82*4</t>
  </si>
  <si>
    <t>0,3*2*(16,68-1,11)*4</t>
  </si>
  <si>
    <t>434292744</t>
  </si>
  <si>
    <t>(0,3+1,25)*2*45,82*4*0,888/1000*1,1</t>
  </si>
  <si>
    <t>(0,3+0,75)*2*(16,68-1,11)*4*0,888/1000*1,1</t>
  </si>
  <si>
    <t>-774709475</t>
  </si>
  <si>
    <t>(45,85-(0,2*17))*0,98</t>
  </si>
  <si>
    <t>(16,68-(0,2*4+2,0))*0,98</t>
  </si>
  <si>
    <t>-1140170175</t>
  </si>
  <si>
    <t>0,2*0,2*17*0,98</t>
  </si>
  <si>
    <t>0,2*0,2*4*0,98</t>
  </si>
  <si>
    <t>0,4*0,4*1,48*2</t>
  </si>
  <si>
    <t>-1097587003</t>
  </si>
  <si>
    <t>16,68-1,2</t>
  </si>
  <si>
    <t>-2008200883</t>
  </si>
  <si>
    <t>1528727461</t>
  </si>
  <si>
    <t>2080937641</t>
  </si>
  <si>
    <t>-1947844611</t>
  </si>
  <si>
    <t>-1655262768</t>
  </si>
  <si>
    <t>2092174809</t>
  </si>
  <si>
    <t>1074231675</t>
  </si>
  <si>
    <t>-727035206</t>
  </si>
  <si>
    <t>1391629215</t>
  </si>
  <si>
    <t>-1030235094</t>
  </si>
  <si>
    <t>-410612726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</si>
</sst>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18</v>
      </c>
    </row>
    <row r="7" s="1" customFormat="1" ht="12" customHeight="1">
      <c r="B7" s="22"/>
      <c r="C7" s="23"/>
      <c r="D7" s="33" t="s">
        <v>19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21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26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27</v>
      </c>
    </row>
    <row r="10" s="1" customFormat="1" ht="12" customHeight="1">
      <c r="B10" s="22"/>
      <c r="C10" s="23"/>
      <c r="D10" s="33" t="s">
        <v>28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29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18</v>
      </c>
    </row>
    <row r="11" s="1" customFormat="1" ht="18.48" customHeight="1">
      <c r="B11" s="22"/>
      <c r="C11" s="23"/>
      <c r="D11" s="23"/>
      <c r="E11" s="28" t="s">
        <v>30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31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18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18</v>
      </c>
    </row>
    <row r="13" s="1" customFormat="1" ht="12" customHeight="1">
      <c r="B13" s="22"/>
      <c r="C13" s="23"/>
      <c r="D13" s="33" t="s">
        <v>32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29</v>
      </c>
      <c r="AL13" s="23"/>
      <c r="AM13" s="23"/>
      <c r="AN13" s="35" t="s">
        <v>33</v>
      </c>
      <c r="AO13" s="23"/>
      <c r="AP13" s="23"/>
      <c r="AQ13" s="23"/>
      <c r="AR13" s="21"/>
      <c r="BE13" s="32"/>
      <c r="BS13" s="18" t="s">
        <v>18</v>
      </c>
    </row>
    <row r="14">
      <c r="B14" s="22"/>
      <c r="C14" s="23"/>
      <c r="D14" s="23"/>
      <c r="E14" s="35" t="s">
        <v>33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31</v>
      </c>
      <c r="AL14" s="23"/>
      <c r="AM14" s="23"/>
      <c r="AN14" s="35" t="s">
        <v>33</v>
      </c>
      <c r="AO14" s="23"/>
      <c r="AP14" s="23"/>
      <c r="AQ14" s="23"/>
      <c r="AR14" s="21"/>
      <c r="BE14" s="32"/>
      <c r="BS14" s="18" t="s">
        <v>18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34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29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31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36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29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30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31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52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53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54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55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54</v>
      </c>
      <c r="AI60" s="43"/>
      <c r="AJ60" s="43"/>
      <c r="AK60" s="43"/>
      <c r="AL60" s="43"/>
      <c r="AM60" s="65" t="s">
        <v>55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56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57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54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55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54</v>
      </c>
      <c r="AI75" s="43"/>
      <c r="AJ75" s="43"/>
      <c r="AK75" s="43"/>
      <c r="AL75" s="43"/>
      <c r="AM75" s="65" t="s">
        <v>55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58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kas_2024_01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Stavební úpravy oplocení MŠ Na Ryšavce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22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Písek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24</v>
      </c>
      <c r="AJ87" s="41"/>
      <c r="AK87" s="41"/>
      <c r="AL87" s="41"/>
      <c r="AM87" s="80" t="str">
        <f>IF(AN8= "","",AN8)</f>
        <v>17. 1. 2024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28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34</v>
      </c>
      <c r="AJ89" s="41"/>
      <c r="AK89" s="41"/>
      <c r="AL89" s="41"/>
      <c r="AM89" s="81" t="str">
        <f>IF(E17="","",E17)</f>
        <v>KASÍK - PROJKA s.r.o.</v>
      </c>
      <c r="AN89" s="72"/>
      <c r="AO89" s="72"/>
      <c r="AP89" s="72"/>
      <c r="AQ89" s="41"/>
      <c r="AR89" s="45"/>
      <c r="AS89" s="82" t="s">
        <v>59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32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37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60</v>
      </c>
      <c r="D92" s="95"/>
      <c r="E92" s="95"/>
      <c r="F92" s="95"/>
      <c r="G92" s="95"/>
      <c r="H92" s="96"/>
      <c r="I92" s="97" t="s">
        <v>61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62</v>
      </c>
      <c r="AH92" s="95"/>
      <c r="AI92" s="95"/>
      <c r="AJ92" s="95"/>
      <c r="AK92" s="95"/>
      <c r="AL92" s="95"/>
      <c r="AM92" s="95"/>
      <c r="AN92" s="97" t="s">
        <v>63</v>
      </c>
      <c r="AO92" s="95"/>
      <c r="AP92" s="99"/>
      <c r="AQ92" s="100" t="s">
        <v>64</v>
      </c>
      <c r="AR92" s="45"/>
      <c r="AS92" s="101" t="s">
        <v>65</v>
      </c>
      <c r="AT92" s="102" t="s">
        <v>66</v>
      </c>
      <c r="AU92" s="102" t="s">
        <v>67</v>
      </c>
      <c r="AV92" s="102" t="s">
        <v>68</v>
      </c>
      <c r="AW92" s="102" t="s">
        <v>69</v>
      </c>
      <c r="AX92" s="102" t="s">
        <v>70</v>
      </c>
      <c r="AY92" s="102" t="s">
        <v>71</v>
      </c>
      <c r="AZ92" s="102" t="s">
        <v>72</v>
      </c>
      <c r="BA92" s="102" t="s">
        <v>73</v>
      </c>
      <c r="BB92" s="102" t="s">
        <v>74</v>
      </c>
      <c r="BC92" s="102" t="s">
        <v>75</v>
      </c>
      <c r="BD92" s="103" t="s">
        <v>76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77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ROUND(SUM(AG95:AG96),2)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ROUND(SUM(AS95:AS96),2)</f>
        <v>0</v>
      </c>
      <c r="AT94" s="115">
        <f>ROUND(SUM(AV94:AW94),2)</f>
        <v>0</v>
      </c>
      <c r="AU94" s="116">
        <f>ROUND(SUM(AU95:AU96),5)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ROUND(SUM(AZ95:AZ96),2)</f>
        <v>0</v>
      </c>
      <c r="BA94" s="115">
        <f>ROUND(SUM(BA95:BA96),2)</f>
        <v>0</v>
      </c>
      <c r="BB94" s="115">
        <f>ROUND(SUM(BB95:BB96),2)</f>
        <v>0</v>
      </c>
      <c r="BC94" s="115">
        <f>ROUND(SUM(BC95:BC96),2)</f>
        <v>0</v>
      </c>
      <c r="BD94" s="117">
        <f>ROUND(SUM(BD95:BD96),2)</f>
        <v>0</v>
      </c>
      <c r="BE94" s="6"/>
      <c r="BS94" s="118" t="s">
        <v>78</v>
      </c>
      <c r="BT94" s="118" t="s">
        <v>79</v>
      </c>
      <c r="BU94" s="119" t="s">
        <v>80</v>
      </c>
      <c r="BV94" s="118" t="s">
        <v>81</v>
      </c>
      <c r="BW94" s="118" t="s">
        <v>5</v>
      </c>
      <c r="BX94" s="118" t="s">
        <v>82</v>
      </c>
      <c r="CL94" s="118" t="s">
        <v>1</v>
      </c>
    </row>
    <row r="95" s="7" customFormat="1" ht="24.75" customHeight="1">
      <c r="A95" s="120" t="s">
        <v>83</v>
      </c>
      <c r="B95" s="121"/>
      <c r="C95" s="122"/>
      <c r="D95" s="123" t="s">
        <v>84</v>
      </c>
      <c r="E95" s="123"/>
      <c r="F95" s="123"/>
      <c r="G95" s="123"/>
      <c r="H95" s="123"/>
      <c r="I95" s="124"/>
      <c r="J95" s="123" t="s">
        <v>85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'Část P1-P4 - Stavební čás...'!J30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86</v>
      </c>
      <c r="AR95" s="127"/>
      <c r="AS95" s="128">
        <v>0</v>
      </c>
      <c r="AT95" s="129">
        <f>ROUND(SUM(AV95:AW95),2)</f>
        <v>0</v>
      </c>
      <c r="AU95" s="130">
        <f>'Část P1-P4 - Stavební čás...'!P127</f>
        <v>0</v>
      </c>
      <c r="AV95" s="129">
        <f>'Část P1-P4 - Stavební čás...'!J33</f>
        <v>0</v>
      </c>
      <c r="AW95" s="129">
        <f>'Část P1-P4 - Stavební čás...'!J34</f>
        <v>0</v>
      </c>
      <c r="AX95" s="129">
        <f>'Část P1-P4 - Stavební čás...'!J35</f>
        <v>0</v>
      </c>
      <c r="AY95" s="129">
        <f>'Část P1-P4 - Stavební čás...'!J36</f>
        <v>0</v>
      </c>
      <c r="AZ95" s="129">
        <f>'Část P1-P4 - Stavební čás...'!F33</f>
        <v>0</v>
      </c>
      <c r="BA95" s="129">
        <f>'Část P1-P4 - Stavební čás...'!F34</f>
        <v>0</v>
      </c>
      <c r="BB95" s="129">
        <f>'Část P1-P4 - Stavební čás...'!F35</f>
        <v>0</v>
      </c>
      <c r="BC95" s="129">
        <f>'Část P1-P4 - Stavební čás...'!F36</f>
        <v>0</v>
      </c>
      <c r="BD95" s="131">
        <f>'Část P1-P4 - Stavební čás...'!F37</f>
        <v>0</v>
      </c>
      <c r="BE95" s="7"/>
      <c r="BT95" s="132" t="s">
        <v>21</v>
      </c>
      <c r="BV95" s="132" t="s">
        <v>81</v>
      </c>
      <c r="BW95" s="132" t="s">
        <v>87</v>
      </c>
      <c r="BX95" s="132" t="s">
        <v>5</v>
      </c>
      <c r="CL95" s="132" t="s">
        <v>1</v>
      </c>
      <c r="CM95" s="132" t="s">
        <v>88</v>
      </c>
    </row>
    <row r="96" s="7" customFormat="1" ht="24.75" customHeight="1">
      <c r="A96" s="120" t="s">
        <v>83</v>
      </c>
      <c r="B96" s="121"/>
      <c r="C96" s="122"/>
      <c r="D96" s="123" t="s">
        <v>89</v>
      </c>
      <c r="E96" s="123"/>
      <c r="F96" s="123"/>
      <c r="G96" s="123"/>
      <c r="H96" s="123"/>
      <c r="I96" s="124"/>
      <c r="J96" s="123" t="s">
        <v>90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'Část P7-P8 - Stavební čás...'!J30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86</v>
      </c>
      <c r="AR96" s="127"/>
      <c r="AS96" s="133">
        <v>0</v>
      </c>
      <c r="AT96" s="134">
        <f>ROUND(SUM(AV96:AW96),2)</f>
        <v>0</v>
      </c>
      <c r="AU96" s="135">
        <f>'Část P7-P8 - Stavební čás...'!P126</f>
        <v>0</v>
      </c>
      <c r="AV96" s="134">
        <f>'Část P7-P8 - Stavební čás...'!J33</f>
        <v>0</v>
      </c>
      <c r="AW96" s="134">
        <f>'Část P7-P8 - Stavební čás...'!J34</f>
        <v>0</v>
      </c>
      <c r="AX96" s="134">
        <f>'Část P7-P8 - Stavební čás...'!J35</f>
        <v>0</v>
      </c>
      <c r="AY96" s="134">
        <f>'Část P7-P8 - Stavební čás...'!J36</f>
        <v>0</v>
      </c>
      <c r="AZ96" s="134">
        <f>'Část P7-P8 - Stavební čás...'!F33</f>
        <v>0</v>
      </c>
      <c r="BA96" s="134">
        <f>'Část P7-P8 - Stavební čás...'!F34</f>
        <v>0</v>
      </c>
      <c r="BB96" s="134">
        <f>'Část P7-P8 - Stavební čás...'!F35</f>
        <v>0</v>
      </c>
      <c r="BC96" s="134">
        <f>'Část P7-P8 - Stavební čás...'!F36</f>
        <v>0</v>
      </c>
      <c r="BD96" s="136">
        <f>'Část P7-P8 - Stavební čás...'!F37</f>
        <v>0</v>
      </c>
      <c r="BE96" s="7"/>
      <c r="BT96" s="132" t="s">
        <v>21</v>
      </c>
      <c r="BV96" s="132" t="s">
        <v>81</v>
      </c>
      <c r="BW96" s="132" t="s">
        <v>91</v>
      </c>
      <c r="BX96" s="132" t="s">
        <v>5</v>
      </c>
      <c r="CL96" s="132" t="s">
        <v>1</v>
      </c>
      <c r="CM96" s="132" t="s">
        <v>88</v>
      </c>
    </row>
    <row r="97" s="2" customFormat="1" ht="30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  <row r="98" s="2" customFormat="1" ht="6.96" customHeight="1">
      <c r="A98" s="39"/>
      <c r="B98" s="67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</sheetData>
  <sheetProtection sheet="1" formatColumns="0" formatRows="0" objects="1" scenarios="1" spinCount="100000" saltValue="5eP0c8x1z+KTiReSUfKspf7rxc6DErM+v93Pz9v08SZQ3tmveJcjyLA1KDYVncZKlXfh5OnjEWgyBqZXlbgR/g==" hashValue="9bME9Zw0oaTfOUY6pKXuTSJe/IhVVh3isjxWY975bGsU017PY70r5d4iAy8iu5Qv2EAOismcn21J8N3HytdA6g==" algorithmName="SHA-512" password="E06C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Část P1-P4 - Stavební čás...'!C2" display="/"/>
    <hyperlink ref="A96" location="'Část P7-P8 - Stavební čás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92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Stavební úpravy oplocení MŠ Na Ryšavce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19</v>
      </c>
      <c r="E11" s="39"/>
      <c r="F11" s="144" t="s">
        <v>1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17. 1. 2024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28</v>
      </c>
      <c r="E14" s="39"/>
      <c r="F14" s="39"/>
      <c r="G14" s="39"/>
      <c r="H14" s="39"/>
      <c r="I14" s="141" t="s">
        <v>29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31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32</v>
      </c>
      <c r="E17" s="39"/>
      <c r="F17" s="39"/>
      <c r="G17" s="39"/>
      <c r="H17" s="39"/>
      <c r="I17" s="141" t="s">
        <v>29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31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34</v>
      </c>
      <c r="E20" s="39"/>
      <c r="F20" s="39"/>
      <c r="G20" s="39"/>
      <c r="H20" s="39"/>
      <c r="I20" s="141" t="s">
        <v>29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35</v>
      </c>
      <c r="F21" s="39"/>
      <c r="G21" s="39"/>
      <c r="H21" s="39"/>
      <c r="I21" s="141" t="s">
        <v>31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37</v>
      </c>
      <c r="E23" s="39"/>
      <c r="F23" s="39"/>
      <c r="G23" s="39"/>
      <c r="H23" s="39"/>
      <c r="I23" s="141" t="s">
        <v>29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31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39</v>
      </c>
      <c r="E30" s="39"/>
      <c r="F30" s="39"/>
      <c r="G30" s="39"/>
      <c r="H30" s="39"/>
      <c r="I30" s="39"/>
      <c r="J30" s="152">
        <f>ROUND(J127,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41</v>
      </c>
      <c r="G32" s="39"/>
      <c r="H32" s="39"/>
      <c r="I32" s="153" t="s">
        <v>40</v>
      </c>
      <c r="J32" s="153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43</v>
      </c>
      <c r="E33" s="141" t="s">
        <v>44</v>
      </c>
      <c r="F33" s="155">
        <f>ROUND((SUM(BE127:BE502)),  2)</f>
        <v>0</v>
      </c>
      <c r="G33" s="39"/>
      <c r="H33" s="39"/>
      <c r="I33" s="156">
        <v>0.20999999999999999</v>
      </c>
      <c r="J33" s="155">
        <f>ROUND(((SUM(BE127:BE502))*I33),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45</v>
      </c>
      <c r="F34" s="155">
        <f>ROUND((SUM(BF127:BF502)),  2)</f>
        <v>0</v>
      </c>
      <c r="G34" s="39"/>
      <c r="H34" s="39"/>
      <c r="I34" s="156">
        <v>0.12</v>
      </c>
      <c r="J34" s="155">
        <f>ROUND(((SUM(BF127:BF502))*I34),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46</v>
      </c>
      <c r="F35" s="155">
        <f>ROUND((SUM(BG127:BG502)),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47</v>
      </c>
      <c r="F36" s="155">
        <f>ROUND((SUM(BH127:BH502)),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48</v>
      </c>
      <c r="F37" s="155">
        <f>ROUND((SUM(BI127:BI502)),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52</v>
      </c>
      <c r="E50" s="165"/>
      <c r="F50" s="165"/>
      <c r="G50" s="164" t="s">
        <v>53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54</v>
      </c>
      <c r="E61" s="167"/>
      <c r="F61" s="168" t="s">
        <v>55</v>
      </c>
      <c r="G61" s="166" t="s">
        <v>54</v>
      </c>
      <c r="H61" s="167"/>
      <c r="I61" s="167"/>
      <c r="J61" s="169" t="s">
        <v>55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56</v>
      </c>
      <c r="E65" s="170"/>
      <c r="F65" s="170"/>
      <c r="G65" s="164" t="s">
        <v>57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54</v>
      </c>
      <c r="E76" s="167"/>
      <c r="F76" s="168" t="s">
        <v>55</v>
      </c>
      <c r="G76" s="166" t="s">
        <v>54</v>
      </c>
      <c r="H76" s="167"/>
      <c r="I76" s="167"/>
      <c r="J76" s="169" t="s">
        <v>55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Stavební úpravy oplocení MŠ Na Ryšavce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Část P1-P4 - Stavební část P1, P2, P3, P4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>Písek</v>
      </c>
      <c r="G89" s="41"/>
      <c r="H89" s="41"/>
      <c r="I89" s="33" t="s">
        <v>24</v>
      </c>
      <c r="J89" s="80" t="str">
        <f>IF(J12="","",J12)</f>
        <v>17. 1. 2024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28</v>
      </c>
      <c r="D91" s="41"/>
      <c r="E91" s="41"/>
      <c r="F91" s="28" t="str">
        <f>E15</f>
        <v xml:space="preserve"> </v>
      </c>
      <c r="G91" s="41"/>
      <c r="H91" s="41"/>
      <c r="I91" s="33" t="s">
        <v>34</v>
      </c>
      <c r="J91" s="37" t="str">
        <f>E21</f>
        <v>KASÍK - PROJKA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32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96</v>
      </c>
      <c r="D94" s="177"/>
      <c r="E94" s="177"/>
      <c r="F94" s="177"/>
      <c r="G94" s="177"/>
      <c r="H94" s="177"/>
      <c r="I94" s="177"/>
      <c r="J94" s="178" t="s">
        <v>97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98</v>
      </c>
      <c r="D96" s="41"/>
      <c r="E96" s="41"/>
      <c r="F96" s="41"/>
      <c r="G96" s="41"/>
      <c r="H96" s="41"/>
      <c r="I96" s="41"/>
      <c r="J96" s="111">
        <f>J127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99</v>
      </c>
    </row>
    <row r="97" s="9" customFormat="1" ht="24.96" customHeight="1">
      <c r="A97" s="9"/>
      <c r="B97" s="180"/>
      <c r="C97" s="181"/>
      <c r="D97" s="182" t="s">
        <v>100</v>
      </c>
      <c r="E97" s="183"/>
      <c r="F97" s="183"/>
      <c r="G97" s="183"/>
      <c r="H97" s="183"/>
      <c r="I97" s="183"/>
      <c r="J97" s="184">
        <f>J128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101</v>
      </c>
      <c r="E98" s="189"/>
      <c r="F98" s="189"/>
      <c r="G98" s="189"/>
      <c r="H98" s="189"/>
      <c r="I98" s="189"/>
      <c r="J98" s="190">
        <f>J129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102</v>
      </c>
      <c r="E99" s="189"/>
      <c r="F99" s="189"/>
      <c r="G99" s="189"/>
      <c r="H99" s="189"/>
      <c r="I99" s="189"/>
      <c r="J99" s="190">
        <f>J296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103</v>
      </c>
      <c r="E100" s="189"/>
      <c r="F100" s="189"/>
      <c r="G100" s="189"/>
      <c r="H100" s="189"/>
      <c r="I100" s="189"/>
      <c r="J100" s="190">
        <f>J310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104</v>
      </c>
      <c r="E101" s="189"/>
      <c r="F101" s="189"/>
      <c r="G101" s="189"/>
      <c r="H101" s="189"/>
      <c r="I101" s="189"/>
      <c r="J101" s="190">
        <f>J360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105</v>
      </c>
      <c r="E102" s="189"/>
      <c r="F102" s="189"/>
      <c r="G102" s="189"/>
      <c r="H102" s="189"/>
      <c r="I102" s="189"/>
      <c r="J102" s="190">
        <f>J384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106</v>
      </c>
      <c r="E103" s="189"/>
      <c r="F103" s="189"/>
      <c r="G103" s="189"/>
      <c r="H103" s="189"/>
      <c r="I103" s="189"/>
      <c r="J103" s="190">
        <f>J391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107</v>
      </c>
      <c r="E104" s="189"/>
      <c r="F104" s="189"/>
      <c r="G104" s="189"/>
      <c r="H104" s="189"/>
      <c r="I104" s="189"/>
      <c r="J104" s="190">
        <f>J395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108</v>
      </c>
      <c r="E105" s="189"/>
      <c r="F105" s="189"/>
      <c r="G105" s="189"/>
      <c r="H105" s="189"/>
      <c r="I105" s="189"/>
      <c r="J105" s="190">
        <f>J488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109</v>
      </c>
      <c r="E106" s="189"/>
      <c r="F106" s="189"/>
      <c r="G106" s="189"/>
      <c r="H106" s="189"/>
      <c r="I106" s="189"/>
      <c r="J106" s="190">
        <f>J498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0"/>
      <c r="C107" s="181"/>
      <c r="D107" s="182" t="s">
        <v>110</v>
      </c>
      <c r="E107" s="183"/>
      <c r="F107" s="183"/>
      <c r="G107" s="183"/>
      <c r="H107" s="183"/>
      <c r="I107" s="183"/>
      <c r="J107" s="184">
        <f>J501</f>
        <v>0</v>
      </c>
      <c r="K107" s="181"/>
      <c r="L107" s="18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3" s="2" customFormat="1" ht="6.96" customHeight="1">
      <c r="A113" s="39"/>
      <c r="B113" s="69"/>
      <c r="C113" s="70"/>
      <c r="D113" s="70"/>
      <c r="E113" s="70"/>
      <c r="F113" s="70"/>
      <c r="G113" s="70"/>
      <c r="H113" s="70"/>
      <c r="I113" s="70"/>
      <c r="J113" s="70"/>
      <c r="K113" s="70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4.96" customHeight="1">
      <c r="A114" s="39"/>
      <c r="B114" s="40"/>
      <c r="C114" s="24" t="s">
        <v>111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16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175" t="str">
        <f>E7</f>
        <v>Stavební úpravy oplocení MŠ Na Ryšavce</v>
      </c>
      <c r="F117" s="33"/>
      <c r="G117" s="33"/>
      <c r="H117" s="33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93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E9</f>
        <v>Část P1-P4 - Stavební část P1, P2, P3, P4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22</v>
      </c>
      <c r="D121" s="41"/>
      <c r="E121" s="41"/>
      <c r="F121" s="28" t="str">
        <f>F12</f>
        <v>Písek</v>
      </c>
      <c r="G121" s="41"/>
      <c r="H121" s="41"/>
      <c r="I121" s="33" t="s">
        <v>24</v>
      </c>
      <c r="J121" s="80" t="str">
        <f>IF(J12="","",J12)</f>
        <v>17. 1. 2024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25.65" customHeight="1">
      <c r="A123" s="39"/>
      <c r="B123" s="40"/>
      <c r="C123" s="33" t="s">
        <v>28</v>
      </c>
      <c r="D123" s="41"/>
      <c r="E123" s="41"/>
      <c r="F123" s="28" t="str">
        <f>E15</f>
        <v xml:space="preserve"> </v>
      </c>
      <c r="G123" s="41"/>
      <c r="H123" s="41"/>
      <c r="I123" s="33" t="s">
        <v>34</v>
      </c>
      <c r="J123" s="37" t="str">
        <f>E21</f>
        <v>KASÍK - PROJKA s.r.o.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32</v>
      </c>
      <c r="D124" s="41"/>
      <c r="E124" s="41"/>
      <c r="F124" s="28" t="str">
        <f>IF(E18="","",E18)</f>
        <v>Vyplň údaj</v>
      </c>
      <c r="G124" s="41"/>
      <c r="H124" s="41"/>
      <c r="I124" s="33" t="s">
        <v>37</v>
      </c>
      <c r="J124" s="37" t="str">
        <f>E24</f>
        <v xml:space="preserve"> 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192"/>
      <c r="B126" s="193"/>
      <c r="C126" s="194" t="s">
        <v>112</v>
      </c>
      <c r="D126" s="195" t="s">
        <v>64</v>
      </c>
      <c r="E126" s="195" t="s">
        <v>60</v>
      </c>
      <c r="F126" s="195" t="s">
        <v>61</v>
      </c>
      <c r="G126" s="195" t="s">
        <v>113</v>
      </c>
      <c r="H126" s="195" t="s">
        <v>114</v>
      </c>
      <c r="I126" s="195" t="s">
        <v>115</v>
      </c>
      <c r="J126" s="195" t="s">
        <v>97</v>
      </c>
      <c r="K126" s="196" t="s">
        <v>116</v>
      </c>
      <c r="L126" s="197"/>
      <c r="M126" s="101" t="s">
        <v>1</v>
      </c>
      <c r="N126" s="102" t="s">
        <v>43</v>
      </c>
      <c r="O126" s="102" t="s">
        <v>117</v>
      </c>
      <c r="P126" s="102" t="s">
        <v>118</v>
      </c>
      <c r="Q126" s="102" t="s">
        <v>119</v>
      </c>
      <c r="R126" s="102" t="s">
        <v>120</v>
      </c>
      <c r="S126" s="102" t="s">
        <v>121</v>
      </c>
      <c r="T126" s="103" t="s">
        <v>122</v>
      </c>
      <c r="U126" s="192"/>
      <c r="V126" s="192"/>
      <c r="W126" s="192"/>
      <c r="X126" s="192"/>
      <c r="Y126" s="192"/>
      <c r="Z126" s="192"/>
      <c r="AA126" s="192"/>
      <c r="AB126" s="192"/>
      <c r="AC126" s="192"/>
      <c r="AD126" s="192"/>
      <c r="AE126" s="192"/>
    </row>
    <row r="127" s="2" customFormat="1" ht="22.8" customHeight="1">
      <c r="A127" s="39"/>
      <c r="B127" s="40"/>
      <c r="C127" s="108" t="s">
        <v>123</v>
      </c>
      <c r="D127" s="41"/>
      <c r="E127" s="41"/>
      <c r="F127" s="41"/>
      <c r="G127" s="41"/>
      <c r="H127" s="41"/>
      <c r="I127" s="41"/>
      <c r="J127" s="198">
        <f>BK127</f>
        <v>0</v>
      </c>
      <c r="K127" s="41"/>
      <c r="L127" s="45"/>
      <c r="M127" s="104"/>
      <c r="N127" s="199"/>
      <c r="O127" s="105"/>
      <c r="P127" s="200">
        <f>P128+P501</f>
        <v>0</v>
      </c>
      <c r="Q127" s="105"/>
      <c r="R127" s="200">
        <f>R128+R501</f>
        <v>91.662182075000004</v>
      </c>
      <c r="S127" s="105"/>
      <c r="T127" s="201">
        <f>T128+T501</f>
        <v>52.596260000000001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78</v>
      </c>
      <c r="AU127" s="18" t="s">
        <v>99</v>
      </c>
      <c r="BK127" s="202">
        <f>BK128+BK501</f>
        <v>0</v>
      </c>
    </row>
    <row r="128" s="12" customFormat="1" ht="25.92" customHeight="1">
      <c r="A128" s="12"/>
      <c r="B128" s="203"/>
      <c r="C128" s="204"/>
      <c r="D128" s="205" t="s">
        <v>78</v>
      </c>
      <c r="E128" s="206" t="s">
        <v>124</v>
      </c>
      <c r="F128" s="206" t="s">
        <v>125</v>
      </c>
      <c r="G128" s="204"/>
      <c r="H128" s="204"/>
      <c r="I128" s="207"/>
      <c r="J128" s="208">
        <f>BK128</f>
        <v>0</v>
      </c>
      <c r="K128" s="204"/>
      <c r="L128" s="209"/>
      <c r="M128" s="210"/>
      <c r="N128" s="211"/>
      <c r="O128" s="211"/>
      <c r="P128" s="212">
        <f>P129+P296+P310+P360+P384+P391+P395+P488+P498</f>
        <v>0</v>
      </c>
      <c r="Q128" s="211"/>
      <c r="R128" s="212">
        <f>R129+R296+R310+R360+R384+R391+R395+R488+R498</f>
        <v>91.662182075000004</v>
      </c>
      <c r="S128" s="211"/>
      <c r="T128" s="213">
        <f>T129+T296+T310+T360+T384+T391+T395+T488+T498</f>
        <v>52.596260000000001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21</v>
      </c>
      <c r="AT128" s="215" t="s">
        <v>78</v>
      </c>
      <c r="AU128" s="215" t="s">
        <v>79</v>
      </c>
      <c r="AY128" s="214" t="s">
        <v>126</v>
      </c>
      <c r="BK128" s="216">
        <f>BK129+BK296+BK310+BK360+BK384+BK391+BK395+BK488+BK498</f>
        <v>0</v>
      </c>
    </row>
    <row r="129" s="12" customFormat="1" ht="22.8" customHeight="1">
      <c r="A129" s="12"/>
      <c r="B129" s="203"/>
      <c r="C129" s="204"/>
      <c r="D129" s="205" t="s">
        <v>78</v>
      </c>
      <c r="E129" s="217" t="s">
        <v>21</v>
      </c>
      <c r="F129" s="217" t="s">
        <v>127</v>
      </c>
      <c r="G129" s="204"/>
      <c r="H129" s="204"/>
      <c r="I129" s="207"/>
      <c r="J129" s="218">
        <f>BK129</f>
        <v>0</v>
      </c>
      <c r="K129" s="204"/>
      <c r="L129" s="209"/>
      <c r="M129" s="210"/>
      <c r="N129" s="211"/>
      <c r="O129" s="211"/>
      <c r="P129" s="212">
        <f>SUM(P130:P295)</f>
        <v>0</v>
      </c>
      <c r="Q129" s="211"/>
      <c r="R129" s="212">
        <f>SUM(R130:R295)</f>
        <v>48.791438000000007</v>
      </c>
      <c r="S129" s="211"/>
      <c r="T129" s="213">
        <f>SUM(T130:T295)</f>
        <v>2.8022900000000002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21</v>
      </c>
      <c r="AT129" s="215" t="s">
        <v>78</v>
      </c>
      <c r="AU129" s="215" t="s">
        <v>21</v>
      </c>
      <c r="AY129" s="214" t="s">
        <v>126</v>
      </c>
      <c r="BK129" s="216">
        <f>SUM(BK130:BK295)</f>
        <v>0</v>
      </c>
    </row>
    <row r="130" s="2" customFormat="1" ht="76.35" customHeight="1">
      <c r="A130" s="39"/>
      <c r="B130" s="40"/>
      <c r="C130" s="219" t="s">
        <v>21</v>
      </c>
      <c r="D130" s="219" t="s">
        <v>128</v>
      </c>
      <c r="E130" s="220" t="s">
        <v>129</v>
      </c>
      <c r="F130" s="221" t="s">
        <v>130</v>
      </c>
      <c r="G130" s="222" t="s">
        <v>131</v>
      </c>
      <c r="H130" s="223">
        <v>6.1580000000000004</v>
      </c>
      <c r="I130" s="224"/>
      <c r="J130" s="225">
        <f>ROUND(I130*H130,2)</f>
        <v>0</v>
      </c>
      <c r="K130" s="221" t="s">
        <v>132</v>
      </c>
      <c r="L130" s="45"/>
      <c r="M130" s="226" t="s">
        <v>1</v>
      </c>
      <c r="N130" s="227" t="s">
        <v>44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0.255</v>
      </c>
      <c r="T130" s="229">
        <f>S130*H130</f>
        <v>1.5702900000000002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133</v>
      </c>
      <c r="AT130" s="230" t="s">
        <v>128</v>
      </c>
      <c r="AU130" s="230" t="s">
        <v>88</v>
      </c>
      <c r="AY130" s="18" t="s">
        <v>126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21</v>
      </c>
      <c r="BK130" s="231">
        <f>ROUND(I130*H130,2)</f>
        <v>0</v>
      </c>
      <c r="BL130" s="18" t="s">
        <v>133</v>
      </c>
      <c r="BM130" s="230" t="s">
        <v>134</v>
      </c>
    </row>
    <row r="131" s="13" customFormat="1">
      <c r="A131" s="13"/>
      <c r="B131" s="232"/>
      <c r="C131" s="233"/>
      <c r="D131" s="234" t="s">
        <v>135</v>
      </c>
      <c r="E131" s="235" t="s">
        <v>1</v>
      </c>
      <c r="F131" s="236" t="s">
        <v>136</v>
      </c>
      <c r="G131" s="233"/>
      <c r="H131" s="235" t="s">
        <v>1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135</v>
      </c>
      <c r="AU131" s="242" t="s">
        <v>88</v>
      </c>
      <c r="AV131" s="13" t="s">
        <v>21</v>
      </c>
      <c r="AW131" s="13" t="s">
        <v>36</v>
      </c>
      <c r="AX131" s="13" t="s">
        <v>79</v>
      </c>
      <c r="AY131" s="242" t="s">
        <v>126</v>
      </c>
    </row>
    <row r="132" s="14" customFormat="1">
      <c r="A132" s="14"/>
      <c r="B132" s="243"/>
      <c r="C132" s="244"/>
      <c r="D132" s="234" t="s">
        <v>135</v>
      </c>
      <c r="E132" s="245" t="s">
        <v>1</v>
      </c>
      <c r="F132" s="246" t="s">
        <v>137</v>
      </c>
      <c r="G132" s="244"/>
      <c r="H132" s="247">
        <v>4.6070000000000002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135</v>
      </c>
      <c r="AU132" s="253" t="s">
        <v>88</v>
      </c>
      <c r="AV132" s="14" t="s">
        <v>88</v>
      </c>
      <c r="AW132" s="14" t="s">
        <v>36</v>
      </c>
      <c r="AX132" s="14" t="s">
        <v>79</v>
      </c>
      <c r="AY132" s="253" t="s">
        <v>126</v>
      </c>
    </row>
    <row r="133" s="14" customFormat="1">
      <c r="A133" s="14"/>
      <c r="B133" s="243"/>
      <c r="C133" s="244"/>
      <c r="D133" s="234" t="s">
        <v>135</v>
      </c>
      <c r="E133" s="245" t="s">
        <v>1</v>
      </c>
      <c r="F133" s="246" t="s">
        <v>138</v>
      </c>
      <c r="G133" s="244"/>
      <c r="H133" s="247">
        <v>1.0509999999999999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135</v>
      </c>
      <c r="AU133" s="253" t="s">
        <v>88</v>
      </c>
      <c r="AV133" s="14" t="s">
        <v>88</v>
      </c>
      <c r="AW133" s="14" t="s">
        <v>36</v>
      </c>
      <c r="AX133" s="14" t="s">
        <v>79</v>
      </c>
      <c r="AY133" s="253" t="s">
        <v>126</v>
      </c>
    </row>
    <row r="134" s="13" customFormat="1">
      <c r="A134" s="13"/>
      <c r="B134" s="232"/>
      <c r="C134" s="233"/>
      <c r="D134" s="234" t="s">
        <v>135</v>
      </c>
      <c r="E134" s="235" t="s">
        <v>1</v>
      </c>
      <c r="F134" s="236" t="s">
        <v>139</v>
      </c>
      <c r="G134" s="233"/>
      <c r="H134" s="235" t="s">
        <v>1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135</v>
      </c>
      <c r="AU134" s="242" t="s">
        <v>88</v>
      </c>
      <c r="AV134" s="13" t="s">
        <v>21</v>
      </c>
      <c r="AW134" s="13" t="s">
        <v>36</v>
      </c>
      <c r="AX134" s="13" t="s">
        <v>79</v>
      </c>
      <c r="AY134" s="242" t="s">
        <v>126</v>
      </c>
    </row>
    <row r="135" s="14" customFormat="1">
      <c r="A135" s="14"/>
      <c r="B135" s="243"/>
      <c r="C135" s="244"/>
      <c r="D135" s="234" t="s">
        <v>135</v>
      </c>
      <c r="E135" s="245" t="s">
        <v>1</v>
      </c>
      <c r="F135" s="246" t="s">
        <v>140</v>
      </c>
      <c r="G135" s="244"/>
      <c r="H135" s="247">
        <v>0.5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135</v>
      </c>
      <c r="AU135" s="253" t="s">
        <v>88</v>
      </c>
      <c r="AV135" s="14" t="s">
        <v>88</v>
      </c>
      <c r="AW135" s="14" t="s">
        <v>36</v>
      </c>
      <c r="AX135" s="14" t="s">
        <v>79</v>
      </c>
      <c r="AY135" s="253" t="s">
        <v>126</v>
      </c>
    </row>
    <row r="136" s="15" customFormat="1">
      <c r="A136" s="15"/>
      <c r="B136" s="254"/>
      <c r="C136" s="255"/>
      <c r="D136" s="234" t="s">
        <v>135</v>
      </c>
      <c r="E136" s="256" t="s">
        <v>1</v>
      </c>
      <c r="F136" s="257" t="s">
        <v>141</v>
      </c>
      <c r="G136" s="255"/>
      <c r="H136" s="258">
        <v>6.1580000000000004</v>
      </c>
      <c r="I136" s="259"/>
      <c r="J136" s="255"/>
      <c r="K136" s="255"/>
      <c r="L136" s="260"/>
      <c r="M136" s="261"/>
      <c r="N136" s="262"/>
      <c r="O136" s="262"/>
      <c r="P136" s="262"/>
      <c r="Q136" s="262"/>
      <c r="R136" s="262"/>
      <c r="S136" s="262"/>
      <c r="T136" s="263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4" t="s">
        <v>135</v>
      </c>
      <c r="AU136" s="264" t="s">
        <v>88</v>
      </c>
      <c r="AV136" s="15" t="s">
        <v>133</v>
      </c>
      <c r="AW136" s="15" t="s">
        <v>36</v>
      </c>
      <c r="AX136" s="15" t="s">
        <v>21</v>
      </c>
      <c r="AY136" s="264" t="s">
        <v>126</v>
      </c>
    </row>
    <row r="137" s="2" customFormat="1" ht="55.5" customHeight="1">
      <c r="A137" s="39"/>
      <c r="B137" s="40"/>
      <c r="C137" s="219" t="s">
        <v>88</v>
      </c>
      <c r="D137" s="219" t="s">
        <v>128</v>
      </c>
      <c r="E137" s="220" t="s">
        <v>142</v>
      </c>
      <c r="F137" s="221" t="s">
        <v>143</v>
      </c>
      <c r="G137" s="222" t="s">
        <v>131</v>
      </c>
      <c r="H137" s="223">
        <v>2.6579999999999999</v>
      </c>
      <c r="I137" s="224"/>
      <c r="J137" s="225">
        <f>ROUND(I137*H137,2)</f>
        <v>0</v>
      </c>
      <c r="K137" s="221" t="s">
        <v>132</v>
      </c>
      <c r="L137" s="45"/>
      <c r="M137" s="226" t="s">
        <v>1</v>
      </c>
      <c r="N137" s="227" t="s">
        <v>44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0.29999999999999999</v>
      </c>
      <c r="T137" s="229">
        <f>S137*H137</f>
        <v>0.7974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133</v>
      </c>
      <c r="AT137" s="230" t="s">
        <v>128</v>
      </c>
      <c r="AU137" s="230" t="s">
        <v>88</v>
      </c>
      <c r="AY137" s="18" t="s">
        <v>126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21</v>
      </c>
      <c r="BK137" s="231">
        <f>ROUND(I137*H137,2)</f>
        <v>0</v>
      </c>
      <c r="BL137" s="18" t="s">
        <v>133</v>
      </c>
      <c r="BM137" s="230" t="s">
        <v>144</v>
      </c>
    </row>
    <row r="138" s="13" customFormat="1">
      <c r="A138" s="13"/>
      <c r="B138" s="232"/>
      <c r="C138" s="233"/>
      <c r="D138" s="234" t="s">
        <v>135</v>
      </c>
      <c r="E138" s="235" t="s">
        <v>1</v>
      </c>
      <c r="F138" s="236" t="s">
        <v>136</v>
      </c>
      <c r="G138" s="233"/>
      <c r="H138" s="235" t="s">
        <v>1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135</v>
      </c>
      <c r="AU138" s="242" t="s">
        <v>88</v>
      </c>
      <c r="AV138" s="13" t="s">
        <v>21</v>
      </c>
      <c r="AW138" s="13" t="s">
        <v>36</v>
      </c>
      <c r="AX138" s="13" t="s">
        <v>79</v>
      </c>
      <c r="AY138" s="242" t="s">
        <v>126</v>
      </c>
    </row>
    <row r="139" s="14" customFormat="1">
      <c r="A139" s="14"/>
      <c r="B139" s="243"/>
      <c r="C139" s="244"/>
      <c r="D139" s="234" t="s">
        <v>135</v>
      </c>
      <c r="E139" s="245" t="s">
        <v>1</v>
      </c>
      <c r="F139" s="246" t="s">
        <v>145</v>
      </c>
      <c r="G139" s="244"/>
      <c r="H139" s="247">
        <v>1.607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3" t="s">
        <v>135</v>
      </c>
      <c r="AU139" s="253" t="s">
        <v>88</v>
      </c>
      <c r="AV139" s="14" t="s">
        <v>88</v>
      </c>
      <c r="AW139" s="14" t="s">
        <v>36</v>
      </c>
      <c r="AX139" s="14" t="s">
        <v>79</v>
      </c>
      <c r="AY139" s="253" t="s">
        <v>126</v>
      </c>
    </row>
    <row r="140" s="14" customFormat="1">
      <c r="A140" s="14"/>
      <c r="B140" s="243"/>
      <c r="C140" s="244"/>
      <c r="D140" s="234" t="s">
        <v>135</v>
      </c>
      <c r="E140" s="245" t="s">
        <v>1</v>
      </c>
      <c r="F140" s="246" t="s">
        <v>138</v>
      </c>
      <c r="G140" s="244"/>
      <c r="H140" s="247">
        <v>1.0509999999999999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135</v>
      </c>
      <c r="AU140" s="253" t="s">
        <v>88</v>
      </c>
      <c r="AV140" s="14" t="s">
        <v>88</v>
      </c>
      <c r="AW140" s="14" t="s">
        <v>36</v>
      </c>
      <c r="AX140" s="14" t="s">
        <v>79</v>
      </c>
      <c r="AY140" s="253" t="s">
        <v>126</v>
      </c>
    </row>
    <row r="141" s="15" customFormat="1">
      <c r="A141" s="15"/>
      <c r="B141" s="254"/>
      <c r="C141" s="255"/>
      <c r="D141" s="234" t="s">
        <v>135</v>
      </c>
      <c r="E141" s="256" t="s">
        <v>1</v>
      </c>
      <c r="F141" s="257" t="s">
        <v>141</v>
      </c>
      <c r="G141" s="255"/>
      <c r="H141" s="258">
        <v>2.6579999999999999</v>
      </c>
      <c r="I141" s="259"/>
      <c r="J141" s="255"/>
      <c r="K141" s="255"/>
      <c r="L141" s="260"/>
      <c r="M141" s="261"/>
      <c r="N141" s="262"/>
      <c r="O141" s="262"/>
      <c r="P141" s="262"/>
      <c r="Q141" s="262"/>
      <c r="R141" s="262"/>
      <c r="S141" s="262"/>
      <c r="T141" s="263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4" t="s">
        <v>135</v>
      </c>
      <c r="AU141" s="264" t="s">
        <v>88</v>
      </c>
      <c r="AV141" s="15" t="s">
        <v>133</v>
      </c>
      <c r="AW141" s="15" t="s">
        <v>36</v>
      </c>
      <c r="AX141" s="15" t="s">
        <v>21</v>
      </c>
      <c r="AY141" s="264" t="s">
        <v>126</v>
      </c>
    </row>
    <row r="142" s="2" customFormat="1" ht="49.05" customHeight="1">
      <c r="A142" s="39"/>
      <c r="B142" s="40"/>
      <c r="C142" s="219" t="s">
        <v>146</v>
      </c>
      <c r="D142" s="219" t="s">
        <v>128</v>
      </c>
      <c r="E142" s="220" t="s">
        <v>147</v>
      </c>
      <c r="F142" s="221" t="s">
        <v>148</v>
      </c>
      <c r="G142" s="222" t="s">
        <v>149</v>
      </c>
      <c r="H142" s="223">
        <v>2.1200000000000001</v>
      </c>
      <c r="I142" s="224"/>
      <c r="J142" s="225">
        <f>ROUND(I142*H142,2)</f>
        <v>0</v>
      </c>
      <c r="K142" s="221" t="s">
        <v>132</v>
      </c>
      <c r="L142" s="45"/>
      <c r="M142" s="226" t="s">
        <v>1</v>
      </c>
      <c r="N142" s="227" t="s">
        <v>44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0.20499999999999999</v>
      </c>
      <c r="T142" s="229">
        <f>S142*H142</f>
        <v>0.43459999999999999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133</v>
      </c>
      <c r="AT142" s="230" t="s">
        <v>128</v>
      </c>
      <c r="AU142" s="230" t="s">
        <v>88</v>
      </c>
      <c r="AY142" s="18" t="s">
        <v>126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21</v>
      </c>
      <c r="BK142" s="231">
        <f>ROUND(I142*H142,2)</f>
        <v>0</v>
      </c>
      <c r="BL142" s="18" t="s">
        <v>133</v>
      </c>
      <c r="BM142" s="230" t="s">
        <v>150</v>
      </c>
    </row>
    <row r="143" s="13" customFormat="1">
      <c r="A143" s="13"/>
      <c r="B143" s="232"/>
      <c r="C143" s="233"/>
      <c r="D143" s="234" t="s">
        <v>135</v>
      </c>
      <c r="E143" s="235" t="s">
        <v>1</v>
      </c>
      <c r="F143" s="236" t="s">
        <v>136</v>
      </c>
      <c r="G143" s="233"/>
      <c r="H143" s="235" t="s">
        <v>1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135</v>
      </c>
      <c r="AU143" s="242" t="s">
        <v>88</v>
      </c>
      <c r="AV143" s="13" t="s">
        <v>21</v>
      </c>
      <c r="AW143" s="13" t="s">
        <v>36</v>
      </c>
      <c r="AX143" s="13" t="s">
        <v>79</v>
      </c>
      <c r="AY143" s="242" t="s">
        <v>126</v>
      </c>
    </row>
    <row r="144" s="14" customFormat="1">
      <c r="A144" s="14"/>
      <c r="B144" s="243"/>
      <c r="C144" s="244"/>
      <c r="D144" s="234" t="s">
        <v>135</v>
      </c>
      <c r="E144" s="245" t="s">
        <v>1</v>
      </c>
      <c r="F144" s="246" t="s">
        <v>151</v>
      </c>
      <c r="G144" s="244"/>
      <c r="H144" s="247">
        <v>2.1200000000000001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135</v>
      </c>
      <c r="AU144" s="253" t="s">
        <v>88</v>
      </c>
      <c r="AV144" s="14" t="s">
        <v>88</v>
      </c>
      <c r="AW144" s="14" t="s">
        <v>36</v>
      </c>
      <c r="AX144" s="14" t="s">
        <v>21</v>
      </c>
      <c r="AY144" s="253" t="s">
        <v>126</v>
      </c>
    </row>
    <row r="145" s="2" customFormat="1" ht="33" customHeight="1">
      <c r="A145" s="39"/>
      <c r="B145" s="40"/>
      <c r="C145" s="219" t="s">
        <v>133</v>
      </c>
      <c r="D145" s="219" t="s">
        <v>128</v>
      </c>
      <c r="E145" s="220" t="s">
        <v>152</v>
      </c>
      <c r="F145" s="221" t="s">
        <v>153</v>
      </c>
      <c r="G145" s="222" t="s">
        <v>154</v>
      </c>
      <c r="H145" s="223">
        <v>11.07</v>
      </c>
      <c r="I145" s="224"/>
      <c r="J145" s="225">
        <f>ROUND(I145*H145,2)</f>
        <v>0</v>
      </c>
      <c r="K145" s="221" t="s">
        <v>132</v>
      </c>
      <c r="L145" s="45"/>
      <c r="M145" s="226" t="s">
        <v>1</v>
      </c>
      <c r="N145" s="227" t="s">
        <v>44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133</v>
      </c>
      <c r="AT145" s="230" t="s">
        <v>128</v>
      </c>
      <c r="AU145" s="230" t="s">
        <v>88</v>
      </c>
      <c r="AY145" s="18" t="s">
        <v>126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21</v>
      </c>
      <c r="BK145" s="231">
        <f>ROUND(I145*H145,2)</f>
        <v>0</v>
      </c>
      <c r="BL145" s="18" t="s">
        <v>133</v>
      </c>
      <c r="BM145" s="230" t="s">
        <v>155</v>
      </c>
    </row>
    <row r="146" s="13" customFormat="1">
      <c r="A146" s="13"/>
      <c r="B146" s="232"/>
      <c r="C146" s="233"/>
      <c r="D146" s="234" t="s">
        <v>135</v>
      </c>
      <c r="E146" s="235" t="s">
        <v>1</v>
      </c>
      <c r="F146" s="236" t="s">
        <v>156</v>
      </c>
      <c r="G146" s="233"/>
      <c r="H146" s="235" t="s">
        <v>1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135</v>
      </c>
      <c r="AU146" s="242" t="s">
        <v>88</v>
      </c>
      <c r="AV146" s="13" t="s">
        <v>21</v>
      </c>
      <c r="AW146" s="13" t="s">
        <v>36</v>
      </c>
      <c r="AX146" s="13" t="s">
        <v>79</v>
      </c>
      <c r="AY146" s="242" t="s">
        <v>126</v>
      </c>
    </row>
    <row r="147" s="14" customFormat="1">
      <c r="A147" s="14"/>
      <c r="B147" s="243"/>
      <c r="C147" s="244"/>
      <c r="D147" s="234" t="s">
        <v>135</v>
      </c>
      <c r="E147" s="245" t="s">
        <v>1</v>
      </c>
      <c r="F147" s="246" t="s">
        <v>157</v>
      </c>
      <c r="G147" s="244"/>
      <c r="H147" s="247">
        <v>11.07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3" t="s">
        <v>135</v>
      </c>
      <c r="AU147" s="253" t="s">
        <v>88</v>
      </c>
      <c r="AV147" s="14" t="s">
        <v>88</v>
      </c>
      <c r="AW147" s="14" t="s">
        <v>36</v>
      </c>
      <c r="AX147" s="14" t="s">
        <v>21</v>
      </c>
      <c r="AY147" s="253" t="s">
        <v>126</v>
      </c>
    </row>
    <row r="148" s="2" customFormat="1" ht="37.8" customHeight="1">
      <c r="A148" s="39"/>
      <c r="B148" s="40"/>
      <c r="C148" s="219" t="s">
        <v>158</v>
      </c>
      <c r="D148" s="219" t="s">
        <v>128</v>
      </c>
      <c r="E148" s="220" t="s">
        <v>159</v>
      </c>
      <c r="F148" s="221" t="s">
        <v>160</v>
      </c>
      <c r="G148" s="222" t="s">
        <v>154</v>
      </c>
      <c r="H148" s="223">
        <v>17.890999999999998</v>
      </c>
      <c r="I148" s="224"/>
      <c r="J148" s="225">
        <f>ROUND(I148*H148,2)</f>
        <v>0</v>
      </c>
      <c r="K148" s="221" t="s">
        <v>132</v>
      </c>
      <c r="L148" s="45"/>
      <c r="M148" s="226" t="s">
        <v>1</v>
      </c>
      <c r="N148" s="227" t="s">
        <v>44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133</v>
      </c>
      <c r="AT148" s="230" t="s">
        <v>128</v>
      </c>
      <c r="AU148" s="230" t="s">
        <v>88</v>
      </c>
      <c r="AY148" s="18" t="s">
        <v>126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21</v>
      </c>
      <c r="BK148" s="231">
        <f>ROUND(I148*H148,2)</f>
        <v>0</v>
      </c>
      <c r="BL148" s="18" t="s">
        <v>133</v>
      </c>
      <c r="BM148" s="230" t="s">
        <v>161</v>
      </c>
    </row>
    <row r="149" s="13" customFormat="1">
      <c r="A149" s="13"/>
      <c r="B149" s="232"/>
      <c r="C149" s="233"/>
      <c r="D149" s="234" t="s">
        <v>135</v>
      </c>
      <c r="E149" s="235" t="s">
        <v>1</v>
      </c>
      <c r="F149" s="236" t="s">
        <v>162</v>
      </c>
      <c r="G149" s="233"/>
      <c r="H149" s="235" t="s">
        <v>1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135</v>
      </c>
      <c r="AU149" s="242" t="s">
        <v>88</v>
      </c>
      <c r="AV149" s="13" t="s">
        <v>21</v>
      </c>
      <c r="AW149" s="13" t="s">
        <v>36</v>
      </c>
      <c r="AX149" s="13" t="s">
        <v>79</v>
      </c>
      <c r="AY149" s="242" t="s">
        <v>126</v>
      </c>
    </row>
    <row r="150" s="13" customFormat="1">
      <c r="A150" s="13"/>
      <c r="B150" s="232"/>
      <c r="C150" s="233"/>
      <c r="D150" s="234" t="s">
        <v>135</v>
      </c>
      <c r="E150" s="235" t="s">
        <v>1</v>
      </c>
      <c r="F150" s="236" t="s">
        <v>163</v>
      </c>
      <c r="G150" s="233"/>
      <c r="H150" s="235" t="s">
        <v>1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135</v>
      </c>
      <c r="AU150" s="242" t="s">
        <v>88</v>
      </c>
      <c r="AV150" s="13" t="s">
        <v>21</v>
      </c>
      <c r="AW150" s="13" t="s">
        <v>36</v>
      </c>
      <c r="AX150" s="13" t="s">
        <v>79</v>
      </c>
      <c r="AY150" s="242" t="s">
        <v>126</v>
      </c>
    </row>
    <row r="151" s="14" customFormat="1">
      <c r="A151" s="14"/>
      <c r="B151" s="243"/>
      <c r="C151" s="244"/>
      <c r="D151" s="234" t="s">
        <v>135</v>
      </c>
      <c r="E151" s="245" t="s">
        <v>1</v>
      </c>
      <c r="F151" s="246" t="s">
        <v>164</v>
      </c>
      <c r="G151" s="244"/>
      <c r="H151" s="247">
        <v>1.3560000000000001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135</v>
      </c>
      <c r="AU151" s="253" t="s">
        <v>88</v>
      </c>
      <c r="AV151" s="14" t="s">
        <v>88</v>
      </c>
      <c r="AW151" s="14" t="s">
        <v>36</v>
      </c>
      <c r="AX151" s="14" t="s">
        <v>79</v>
      </c>
      <c r="AY151" s="253" t="s">
        <v>126</v>
      </c>
    </row>
    <row r="152" s="13" customFormat="1">
      <c r="A152" s="13"/>
      <c r="B152" s="232"/>
      <c r="C152" s="233"/>
      <c r="D152" s="234" t="s">
        <v>135</v>
      </c>
      <c r="E152" s="235" t="s">
        <v>1</v>
      </c>
      <c r="F152" s="236" t="s">
        <v>165</v>
      </c>
      <c r="G152" s="233"/>
      <c r="H152" s="235" t="s">
        <v>1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135</v>
      </c>
      <c r="AU152" s="242" t="s">
        <v>88</v>
      </c>
      <c r="AV152" s="13" t="s">
        <v>21</v>
      </c>
      <c r="AW152" s="13" t="s">
        <v>36</v>
      </c>
      <c r="AX152" s="13" t="s">
        <v>79</v>
      </c>
      <c r="AY152" s="242" t="s">
        <v>126</v>
      </c>
    </row>
    <row r="153" s="14" customFormat="1">
      <c r="A153" s="14"/>
      <c r="B153" s="243"/>
      <c r="C153" s="244"/>
      <c r="D153" s="234" t="s">
        <v>135</v>
      </c>
      <c r="E153" s="245" t="s">
        <v>1</v>
      </c>
      <c r="F153" s="246" t="s">
        <v>166</v>
      </c>
      <c r="G153" s="244"/>
      <c r="H153" s="247">
        <v>4.2089999999999996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135</v>
      </c>
      <c r="AU153" s="253" t="s">
        <v>88</v>
      </c>
      <c r="AV153" s="14" t="s">
        <v>88</v>
      </c>
      <c r="AW153" s="14" t="s">
        <v>36</v>
      </c>
      <c r="AX153" s="14" t="s">
        <v>79</v>
      </c>
      <c r="AY153" s="253" t="s">
        <v>126</v>
      </c>
    </row>
    <row r="154" s="14" customFormat="1">
      <c r="A154" s="14"/>
      <c r="B154" s="243"/>
      <c r="C154" s="244"/>
      <c r="D154" s="234" t="s">
        <v>135</v>
      </c>
      <c r="E154" s="245" t="s">
        <v>1</v>
      </c>
      <c r="F154" s="246" t="s">
        <v>167</v>
      </c>
      <c r="G154" s="244"/>
      <c r="H154" s="247">
        <v>6.1420000000000003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135</v>
      </c>
      <c r="AU154" s="253" t="s">
        <v>88</v>
      </c>
      <c r="AV154" s="14" t="s">
        <v>88</v>
      </c>
      <c r="AW154" s="14" t="s">
        <v>36</v>
      </c>
      <c r="AX154" s="14" t="s">
        <v>79</v>
      </c>
      <c r="AY154" s="253" t="s">
        <v>126</v>
      </c>
    </row>
    <row r="155" s="14" customFormat="1">
      <c r="A155" s="14"/>
      <c r="B155" s="243"/>
      <c r="C155" s="244"/>
      <c r="D155" s="234" t="s">
        <v>135</v>
      </c>
      <c r="E155" s="245" t="s">
        <v>1</v>
      </c>
      <c r="F155" s="246" t="s">
        <v>168</v>
      </c>
      <c r="G155" s="244"/>
      <c r="H155" s="247">
        <v>2.6000000000000001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3" t="s">
        <v>135</v>
      </c>
      <c r="AU155" s="253" t="s">
        <v>88</v>
      </c>
      <c r="AV155" s="14" t="s">
        <v>88</v>
      </c>
      <c r="AW155" s="14" t="s">
        <v>36</v>
      </c>
      <c r="AX155" s="14" t="s">
        <v>79</v>
      </c>
      <c r="AY155" s="253" t="s">
        <v>126</v>
      </c>
    </row>
    <row r="156" s="13" customFormat="1">
      <c r="A156" s="13"/>
      <c r="B156" s="232"/>
      <c r="C156" s="233"/>
      <c r="D156" s="234" t="s">
        <v>135</v>
      </c>
      <c r="E156" s="235" t="s">
        <v>1</v>
      </c>
      <c r="F156" s="236" t="s">
        <v>169</v>
      </c>
      <c r="G156" s="233"/>
      <c r="H156" s="235" t="s">
        <v>1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135</v>
      </c>
      <c r="AU156" s="242" t="s">
        <v>88</v>
      </c>
      <c r="AV156" s="13" t="s">
        <v>21</v>
      </c>
      <c r="AW156" s="13" t="s">
        <v>36</v>
      </c>
      <c r="AX156" s="13" t="s">
        <v>79</v>
      </c>
      <c r="AY156" s="242" t="s">
        <v>126</v>
      </c>
    </row>
    <row r="157" s="14" customFormat="1">
      <c r="A157" s="14"/>
      <c r="B157" s="243"/>
      <c r="C157" s="244"/>
      <c r="D157" s="234" t="s">
        <v>135</v>
      </c>
      <c r="E157" s="245" t="s">
        <v>1</v>
      </c>
      <c r="F157" s="246" t="s">
        <v>170</v>
      </c>
      <c r="G157" s="244"/>
      <c r="H157" s="247">
        <v>1.228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135</v>
      </c>
      <c r="AU157" s="253" t="s">
        <v>88</v>
      </c>
      <c r="AV157" s="14" t="s">
        <v>88</v>
      </c>
      <c r="AW157" s="14" t="s">
        <v>36</v>
      </c>
      <c r="AX157" s="14" t="s">
        <v>79</v>
      </c>
      <c r="AY157" s="253" t="s">
        <v>126</v>
      </c>
    </row>
    <row r="158" s="13" customFormat="1">
      <c r="A158" s="13"/>
      <c r="B158" s="232"/>
      <c r="C158" s="233"/>
      <c r="D158" s="234" t="s">
        <v>135</v>
      </c>
      <c r="E158" s="235" t="s">
        <v>1</v>
      </c>
      <c r="F158" s="236" t="s">
        <v>171</v>
      </c>
      <c r="G158" s="233"/>
      <c r="H158" s="235" t="s">
        <v>1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135</v>
      </c>
      <c r="AU158" s="242" t="s">
        <v>88</v>
      </c>
      <c r="AV158" s="13" t="s">
        <v>21</v>
      </c>
      <c r="AW158" s="13" t="s">
        <v>36</v>
      </c>
      <c r="AX158" s="13" t="s">
        <v>79</v>
      </c>
      <c r="AY158" s="242" t="s">
        <v>126</v>
      </c>
    </row>
    <row r="159" s="14" customFormat="1">
      <c r="A159" s="14"/>
      <c r="B159" s="243"/>
      <c r="C159" s="244"/>
      <c r="D159" s="234" t="s">
        <v>135</v>
      </c>
      <c r="E159" s="245" t="s">
        <v>1</v>
      </c>
      <c r="F159" s="246" t="s">
        <v>172</v>
      </c>
      <c r="G159" s="244"/>
      <c r="H159" s="247">
        <v>0.87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135</v>
      </c>
      <c r="AU159" s="253" t="s">
        <v>88</v>
      </c>
      <c r="AV159" s="14" t="s">
        <v>88</v>
      </c>
      <c r="AW159" s="14" t="s">
        <v>36</v>
      </c>
      <c r="AX159" s="14" t="s">
        <v>79</v>
      </c>
      <c r="AY159" s="253" t="s">
        <v>126</v>
      </c>
    </row>
    <row r="160" s="14" customFormat="1">
      <c r="A160" s="14"/>
      <c r="B160" s="243"/>
      <c r="C160" s="244"/>
      <c r="D160" s="234" t="s">
        <v>135</v>
      </c>
      <c r="E160" s="245" t="s">
        <v>1</v>
      </c>
      <c r="F160" s="246" t="s">
        <v>173</v>
      </c>
      <c r="G160" s="244"/>
      <c r="H160" s="247">
        <v>0.73799999999999999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135</v>
      </c>
      <c r="AU160" s="253" t="s">
        <v>88</v>
      </c>
      <c r="AV160" s="14" t="s">
        <v>88</v>
      </c>
      <c r="AW160" s="14" t="s">
        <v>36</v>
      </c>
      <c r="AX160" s="14" t="s">
        <v>79</v>
      </c>
      <c r="AY160" s="253" t="s">
        <v>126</v>
      </c>
    </row>
    <row r="161" s="14" customFormat="1">
      <c r="A161" s="14"/>
      <c r="B161" s="243"/>
      <c r="C161" s="244"/>
      <c r="D161" s="234" t="s">
        <v>135</v>
      </c>
      <c r="E161" s="245" t="s">
        <v>1</v>
      </c>
      <c r="F161" s="246" t="s">
        <v>174</v>
      </c>
      <c r="G161" s="244"/>
      <c r="H161" s="247">
        <v>0.748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135</v>
      </c>
      <c r="AU161" s="253" t="s">
        <v>88</v>
      </c>
      <c r="AV161" s="14" t="s">
        <v>88</v>
      </c>
      <c r="AW161" s="14" t="s">
        <v>36</v>
      </c>
      <c r="AX161" s="14" t="s">
        <v>79</v>
      </c>
      <c r="AY161" s="253" t="s">
        <v>126</v>
      </c>
    </row>
    <row r="162" s="15" customFormat="1">
      <c r="A162" s="15"/>
      <c r="B162" s="254"/>
      <c r="C162" s="255"/>
      <c r="D162" s="234" t="s">
        <v>135</v>
      </c>
      <c r="E162" s="256" t="s">
        <v>1</v>
      </c>
      <c r="F162" s="257" t="s">
        <v>141</v>
      </c>
      <c r="G162" s="255"/>
      <c r="H162" s="258">
        <v>17.890999999999998</v>
      </c>
      <c r="I162" s="259"/>
      <c r="J162" s="255"/>
      <c r="K162" s="255"/>
      <c r="L162" s="260"/>
      <c r="M162" s="261"/>
      <c r="N162" s="262"/>
      <c r="O162" s="262"/>
      <c r="P162" s="262"/>
      <c r="Q162" s="262"/>
      <c r="R162" s="262"/>
      <c r="S162" s="262"/>
      <c r="T162" s="263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4" t="s">
        <v>135</v>
      </c>
      <c r="AU162" s="264" t="s">
        <v>88</v>
      </c>
      <c r="AV162" s="15" t="s">
        <v>133</v>
      </c>
      <c r="AW162" s="15" t="s">
        <v>36</v>
      </c>
      <c r="AX162" s="15" t="s">
        <v>21</v>
      </c>
      <c r="AY162" s="264" t="s">
        <v>126</v>
      </c>
    </row>
    <row r="163" s="2" customFormat="1" ht="44.25" customHeight="1">
      <c r="A163" s="39"/>
      <c r="B163" s="40"/>
      <c r="C163" s="219" t="s">
        <v>175</v>
      </c>
      <c r="D163" s="219" t="s">
        <v>128</v>
      </c>
      <c r="E163" s="220" t="s">
        <v>176</v>
      </c>
      <c r="F163" s="221" t="s">
        <v>177</v>
      </c>
      <c r="G163" s="222" t="s">
        <v>154</v>
      </c>
      <c r="H163" s="223">
        <v>17.890999999999998</v>
      </c>
      <c r="I163" s="224"/>
      <c r="J163" s="225">
        <f>ROUND(I163*H163,2)</f>
        <v>0</v>
      </c>
      <c r="K163" s="221" t="s">
        <v>132</v>
      </c>
      <c r="L163" s="45"/>
      <c r="M163" s="226" t="s">
        <v>1</v>
      </c>
      <c r="N163" s="227" t="s">
        <v>44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133</v>
      </c>
      <c r="AT163" s="230" t="s">
        <v>128</v>
      </c>
      <c r="AU163" s="230" t="s">
        <v>88</v>
      </c>
      <c r="AY163" s="18" t="s">
        <v>126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21</v>
      </c>
      <c r="BK163" s="231">
        <f>ROUND(I163*H163,2)</f>
        <v>0</v>
      </c>
      <c r="BL163" s="18" t="s">
        <v>133</v>
      </c>
      <c r="BM163" s="230" t="s">
        <v>178</v>
      </c>
    </row>
    <row r="164" s="13" customFormat="1">
      <c r="A164" s="13"/>
      <c r="B164" s="232"/>
      <c r="C164" s="233"/>
      <c r="D164" s="234" t="s">
        <v>135</v>
      </c>
      <c r="E164" s="235" t="s">
        <v>1</v>
      </c>
      <c r="F164" s="236" t="s">
        <v>162</v>
      </c>
      <c r="G164" s="233"/>
      <c r="H164" s="235" t="s">
        <v>1</v>
      </c>
      <c r="I164" s="237"/>
      <c r="J164" s="233"/>
      <c r="K164" s="233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135</v>
      </c>
      <c r="AU164" s="242" t="s">
        <v>88</v>
      </c>
      <c r="AV164" s="13" t="s">
        <v>21</v>
      </c>
      <c r="AW164" s="13" t="s">
        <v>36</v>
      </c>
      <c r="AX164" s="13" t="s">
        <v>79</v>
      </c>
      <c r="AY164" s="242" t="s">
        <v>126</v>
      </c>
    </row>
    <row r="165" s="13" customFormat="1">
      <c r="A165" s="13"/>
      <c r="B165" s="232"/>
      <c r="C165" s="233"/>
      <c r="D165" s="234" t="s">
        <v>135</v>
      </c>
      <c r="E165" s="235" t="s">
        <v>1</v>
      </c>
      <c r="F165" s="236" t="s">
        <v>163</v>
      </c>
      <c r="G165" s="233"/>
      <c r="H165" s="235" t="s">
        <v>1</v>
      </c>
      <c r="I165" s="237"/>
      <c r="J165" s="233"/>
      <c r="K165" s="233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135</v>
      </c>
      <c r="AU165" s="242" t="s">
        <v>88</v>
      </c>
      <c r="AV165" s="13" t="s">
        <v>21</v>
      </c>
      <c r="AW165" s="13" t="s">
        <v>36</v>
      </c>
      <c r="AX165" s="13" t="s">
        <v>79</v>
      </c>
      <c r="AY165" s="242" t="s">
        <v>126</v>
      </c>
    </row>
    <row r="166" s="14" customFormat="1">
      <c r="A166" s="14"/>
      <c r="B166" s="243"/>
      <c r="C166" s="244"/>
      <c r="D166" s="234" t="s">
        <v>135</v>
      </c>
      <c r="E166" s="245" t="s">
        <v>1</v>
      </c>
      <c r="F166" s="246" t="s">
        <v>164</v>
      </c>
      <c r="G166" s="244"/>
      <c r="H166" s="247">
        <v>1.3560000000000001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135</v>
      </c>
      <c r="AU166" s="253" t="s">
        <v>88</v>
      </c>
      <c r="AV166" s="14" t="s">
        <v>88</v>
      </c>
      <c r="AW166" s="14" t="s">
        <v>36</v>
      </c>
      <c r="AX166" s="14" t="s">
        <v>79</v>
      </c>
      <c r="AY166" s="253" t="s">
        <v>126</v>
      </c>
    </row>
    <row r="167" s="13" customFormat="1">
      <c r="A167" s="13"/>
      <c r="B167" s="232"/>
      <c r="C167" s="233"/>
      <c r="D167" s="234" t="s">
        <v>135</v>
      </c>
      <c r="E167" s="235" t="s">
        <v>1</v>
      </c>
      <c r="F167" s="236" t="s">
        <v>165</v>
      </c>
      <c r="G167" s="233"/>
      <c r="H167" s="235" t="s">
        <v>1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135</v>
      </c>
      <c r="AU167" s="242" t="s">
        <v>88</v>
      </c>
      <c r="AV167" s="13" t="s">
        <v>21</v>
      </c>
      <c r="AW167" s="13" t="s">
        <v>36</v>
      </c>
      <c r="AX167" s="13" t="s">
        <v>79</v>
      </c>
      <c r="AY167" s="242" t="s">
        <v>126</v>
      </c>
    </row>
    <row r="168" s="14" customFormat="1">
      <c r="A168" s="14"/>
      <c r="B168" s="243"/>
      <c r="C168" s="244"/>
      <c r="D168" s="234" t="s">
        <v>135</v>
      </c>
      <c r="E168" s="245" t="s">
        <v>1</v>
      </c>
      <c r="F168" s="246" t="s">
        <v>166</v>
      </c>
      <c r="G168" s="244"/>
      <c r="H168" s="247">
        <v>4.2089999999999996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3" t="s">
        <v>135</v>
      </c>
      <c r="AU168" s="253" t="s">
        <v>88</v>
      </c>
      <c r="AV168" s="14" t="s">
        <v>88</v>
      </c>
      <c r="AW168" s="14" t="s">
        <v>36</v>
      </c>
      <c r="AX168" s="14" t="s">
        <v>79</v>
      </c>
      <c r="AY168" s="253" t="s">
        <v>126</v>
      </c>
    </row>
    <row r="169" s="14" customFormat="1">
      <c r="A169" s="14"/>
      <c r="B169" s="243"/>
      <c r="C169" s="244"/>
      <c r="D169" s="234" t="s">
        <v>135</v>
      </c>
      <c r="E169" s="245" t="s">
        <v>1</v>
      </c>
      <c r="F169" s="246" t="s">
        <v>167</v>
      </c>
      <c r="G169" s="244"/>
      <c r="H169" s="247">
        <v>6.1420000000000003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3" t="s">
        <v>135</v>
      </c>
      <c r="AU169" s="253" t="s">
        <v>88</v>
      </c>
      <c r="AV169" s="14" t="s">
        <v>88</v>
      </c>
      <c r="AW169" s="14" t="s">
        <v>36</v>
      </c>
      <c r="AX169" s="14" t="s">
        <v>79</v>
      </c>
      <c r="AY169" s="253" t="s">
        <v>126</v>
      </c>
    </row>
    <row r="170" s="14" customFormat="1">
      <c r="A170" s="14"/>
      <c r="B170" s="243"/>
      <c r="C170" s="244"/>
      <c r="D170" s="234" t="s">
        <v>135</v>
      </c>
      <c r="E170" s="245" t="s">
        <v>1</v>
      </c>
      <c r="F170" s="246" t="s">
        <v>168</v>
      </c>
      <c r="G170" s="244"/>
      <c r="H170" s="247">
        <v>2.6000000000000001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3" t="s">
        <v>135</v>
      </c>
      <c r="AU170" s="253" t="s">
        <v>88</v>
      </c>
      <c r="AV170" s="14" t="s">
        <v>88</v>
      </c>
      <c r="AW170" s="14" t="s">
        <v>36</v>
      </c>
      <c r="AX170" s="14" t="s">
        <v>79</v>
      </c>
      <c r="AY170" s="253" t="s">
        <v>126</v>
      </c>
    </row>
    <row r="171" s="13" customFormat="1">
      <c r="A171" s="13"/>
      <c r="B171" s="232"/>
      <c r="C171" s="233"/>
      <c r="D171" s="234" t="s">
        <v>135</v>
      </c>
      <c r="E171" s="235" t="s">
        <v>1</v>
      </c>
      <c r="F171" s="236" t="s">
        <v>169</v>
      </c>
      <c r="G171" s="233"/>
      <c r="H171" s="235" t="s">
        <v>1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135</v>
      </c>
      <c r="AU171" s="242" t="s">
        <v>88</v>
      </c>
      <c r="AV171" s="13" t="s">
        <v>21</v>
      </c>
      <c r="AW171" s="13" t="s">
        <v>36</v>
      </c>
      <c r="AX171" s="13" t="s">
        <v>79</v>
      </c>
      <c r="AY171" s="242" t="s">
        <v>126</v>
      </c>
    </row>
    <row r="172" s="14" customFormat="1">
      <c r="A172" s="14"/>
      <c r="B172" s="243"/>
      <c r="C172" s="244"/>
      <c r="D172" s="234" t="s">
        <v>135</v>
      </c>
      <c r="E172" s="245" t="s">
        <v>1</v>
      </c>
      <c r="F172" s="246" t="s">
        <v>170</v>
      </c>
      <c r="G172" s="244"/>
      <c r="H172" s="247">
        <v>1.228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3" t="s">
        <v>135</v>
      </c>
      <c r="AU172" s="253" t="s">
        <v>88</v>
      </c>
      <c r="AV172" s="14" t="s">
        <v>88</v>
      </c>
      <c r="AW172" s="14" t="s">
        <v>36</v>
      </c>
      <c r="AX172" s="14" t="s">
        <v>79</v>
      </c>
      <c r="AY172" s="253" t="s">
        <v>126</v>
      </c>
    </row>
    <row r="173" s="13" customFormat="1">
      <c r="A173" s="13"/>
      <c r="B173" s="232"/>
      <c r="C173" s="233"/>
      <c r="D173" s="234" t="s">
        <v>135</v>
      </c>
      <c r="E173" s="235" t="s">
        <v>1</v>
      </c>
      <c r="F173" s="236" t="s">
        <v>171</v>
      </c>
      <c r="G173" s="233"/>
      <c r="H173" s="235" t="s">
        <v>1</v>
      </c>
      <c r="I173" s="237"/>
      <c r="J173" s="233"/>
      <c r="K173" s="233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135</v>
      </c>
      <c r="AU173" s="242" t="s">
        <v>88</v>
      </c>
      <c r="AV173" s="13" t="s">
        <v>21</v>
      </c>
      <c r="AW173" s="13" t="s">
        <v>36</v>
      </c>
      <c r="AX173" s="13" t="s">
        <v>79</v>
      </c>
      <c r="AY173" s="242" t="s">
        <v>126</v>
      </c>
    </row>
    <row r="174" s="14" customFormat="1">
      <c r="A174" s="14"/>
      <c r="B174" s="243"/>
      <c r="C174" s="244"/>
      <c r="D174" s="234" t="s">
        <v>135</v>
      </c>
      <c r="E174" s="245" t="s">
        <v>1</v>
      </c>
      <c r="F174" s="246" t="s">
        <v>172</v>
      </c>
      <c r="G174" s="244"/>
      <c r="H174" s="247">
        <v>0.87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3" t="s">
        <v>135</v>
      </c>
      <c r="AU174" s="253" t="s">
        <v>88</v>
      </c>
      <c r="AV174" s="14" t="s">
        <v>88</v>
      </c>
      <c r="AW174" s="14" t="s">
        <v>36</v>
      </c>
      <c r="AX174" s="14" t="s">
        <v>79</v>
      </c>
      <c r="AY174" s="253" t="s">
        <v>126</v>
      </c>
    </row>
    <row r="175" s="14" customFormat="1">
      <c r="A175" s="14"/>
      <c r="B175" s="243"/>
      <c r="C175" s="244"/>
      <c r="D175" s="234" t="s">
        <v>135</v>
      </c>
      <c r="E175" s="245" t="s">
        <v>1</v>
      </c>
      <c r="F175" s="246" t="s">
        <v>173</v>
      </c>
      <c r="G175" s="244"/>
      <c r="H175" s="247">
        <v>0.73799999999999999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3" t="s">
        <v>135</v>
      </c>
      <c r="AU175" s="253" t="s">
        <v>88</v>
      </c>
      <c r="AV175" s="14" t="s">
        <v>88</v>
      </c>
      <c r="AW175" s="14" t="s">
        <v>36</v>
      </c>
      <c r="AX175" s="14" t="s">
        <v>79</v>
      </c>
      <c r="AY175" s="253" t="s">
        <v>126</v>
      </c>
    </row>
    <row r="176" s="14" customFormat="1">
      <c r="A176" s="14"/>
      <c r="B176" s="243"/>
      <c r="C176" s="244"/>
      <c r="D176" s="234" t="s">
        <v>135</v>
      </c>
      <c r="E176" s="245" t="s">
        <v>1</v>
      </c>
      <c r="F176" s="246" t="s">
        <v>174</v>
      </c>
      <c r="G176" s="244"/>
      <c r="H176" s="247">
        <v>0.748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135</v>
      </c>
      <c r="AU176" s="253" t="s">
        <v>88</v>
      </c>
      <c r="AV176" s="14" t="s">
        <v>88</v>
      </c>
      <c r="AW176" s="14" t="s">
        <v>36</v>
      </c>
      <c r="AX176" s="14" t="s">
        <v>79</v>
      </c>
      <c r="AY176" s="253" t="s">
        <v>126</v>
      </c>
    </row>
    <row r="177" s="15" customFormat="1">
      <c r="A177" s="15"/>
      <c r="B177" s="254"/>
      <c r="C177" s="255"/>
      <c r="D177" s="234" t="s">
        <v>135</v>
      </c>
      <c r="E177" s="256" t="s">
        <v>1</v>
      </c>
      <c r="F177" s="257" t="s">
        <v>141</v>
      </c>
      <c r="G177" s="255"/>
      <c r="H177" s="258">
        <v>17.890999999999998</v>
      </c>
      <c r="I177" s="259"/>
      <c r="J177" s="255"/>
      <c r="K177" s="255"/>
      <c r="L177" s="260"/>
      <c r="M177" s="261"/>
      <c r="N177" s="262"/>
      <c r="O177" s="262"/>
      <c r="P177" s="262"/>
      <c r="Q177" s="262"/>
      <c r="R177" s="262"/>
      <c r="S177" s="262"/>
      <c r="T177" s="263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4" t="s">
        <v>135</v>
      </c>
      <c r="AU177" s="264" t="s">
        <v>88</v>
      </c>
      <c r="AV177" s="15" t="s">
        <v>133</v>
      </c>
      <c r="AW177" s="15" t="s">
        <v>36</v>
      </c>
      <c r="AX177" s="15" t="s">
        <v>21</v>
      </c>
      <c r="AY177" s="264" t="s">
        <v>126</v>
      </c>
    </row>
    <row r="178" s="2" customFormat="1" ht="62.7" customHeight="1">
      <c r="A178" s="39"/>
      <c r="B178" s="40"/>
      <c r="C178" s="219" t="s">
        <v>179</v>
      </c>
      <c r="D178" s="219" t="s">
        <v>128</v>
      </c>
      <c r="E178" s="220" t="s">
        <v>180</v>
      </c>
      <c r="F178" s="221" t="s">
        <v>181</v>
      </c>
      <c r="G178" s="222" t="s">
        <v>154</v>
      </c>
      <c r="H178" s="223">
        <v>28.960999999999999</v>
      </c>
      <c r="I178" s="224"/>
      <c r="J178" s="225">
        <f>ROUND(I178*H178,2)</f>
        <v>0</v>
      </c>
      <c r="K178" s="221" t="s">
        <v>132</v>
      </c>
      <c r="L178" s="45"/>
      <c r="M178" s="226" t="s">
        <v>1</v>
      </c>
      <c r="N178" s="227" t="s">
        <v>44</v>
      </c>
      <c r="O178" s="92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133</v>
      </c>
      <c r="AT178" s="230" t="s">
        <v>128</v>
      </c>
      <c r="AU178" s="230" t="s">
        <v>88</v>
      </c>
      <c r="AY178" s="18" t="s">
        <v>126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21</v>
      </c>
      <c r="BK178" s="231">
        <f>ROUND(I178*H178,2)</f>
        <v>0</v>
      </c>
      <c r="BL178" s="18" t="s">
        <v>133</v>
      </c>
      <c r="BM178" s="230" t="s">
        <v>182</v>
      </c>
    </row>
    <row r="179" s="13" customFormat="1">
      <c r="A179" s="13"/>
      <c r="B179" s="232"/>
      <c r="C179" s="233"/>
      <c r="D179" s="234" t="s">
        <v>135</v>
      </c>
      <c r="E179" s="235" t="s">
        <v>1</v>
      </c>
      <c r="F179" s="236" t="s">
        <v>183</v>
      </c>
      <c r="G179" s="233"/>
      <c r="H179" s="235" t="s">
        <v>1</v>
      </c>
      <c r="I179" s="237"/>
      <c r="J179" s="233"/>
      <c r="K179" s="233"/>
      <c r="L179" s="238"/>
      <c r="M179" s="239"/>
      <c r="N179" s="240"/>
      <c r="O179" s="240"/>
      <c r="P179" s="240"/>
      <c r="Q179" s="240"/>
      <c r="R179" s="240"/>
      <c r="S179" s="240"/>
      <c r="T179" s="24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2" t="s">
        <v>135</v>
      </c>
      <c r="AU179" s="242" t="s">
        <v>88</v>
      </c>
      <c r="AV179" s="13" t="s">
        <v>21</v>
      </c>
      <c r="AW179" s="13" t="s">
        <v>36</v>
      </c>
      <c r="AX179" s="13" t="s">
        <v>79</v>
      </c>
      <c r="AY179" s="242" t="s">
        <v>126</v>
      </c>
    </row>
    <row r="180" s="13" customFormat="1">
      <c r="A180" s="13"/>
      <c r="B180" s="232"/>
      <c r="C180" s="233"/>
      <c r="D180" s="234" t="s">
        <v>135</v>
      </c>
      <c r="E180" s="235" t="s">
        <v>1</v>
      </c>
      <c r="F180" s="236" t="s">
        <v>162</v>
      </c>
      <c r="G180" s="233"/>
      <c r="H180" s="235" t="s">
        <v>1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135</v>
      </c>
      <c r="AU180" s="242" t="s">
        <v>88</v>
      </c>
      <c r="AV180" s="13" t="s">
        <v>21</v>
      </c>
      <c r="AW180" s="13" t="s">
        <v>36</v>
      </c>
      <c r="AX180" s="13" t="s">
        <v>79</v>
      </c>
      <c r="AY180" s="242" t="s">
        <v>126</v>
      </c>
    </row>
    <row r="181" s="13" customFormat="1">
      <c r="A181" s="13"/>
      <c r="B181" s="232"/>
      <c r="C181" s="233"/>
      <c r="D181" s="234" t="s">
        <v>135</v>
      </c>
      <c r="E181" s="235" t="s">
        <v>1</v>
      </c>
      <c r="F181" s="236" t="s">
        <v>163</v>
      </c>
      <c r="G181" s="233"/>
      <c r="H181" s="235" t="s">
        <v>1</v>
      </c>
      <c r="I181" s="237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135</v>
      </c>
      <c r="AU181" s="242" t="s">
        <v>88</v>
      </c>
      <c r="AV181" s="13" t="s">
        <v>21</v>
      </c>
      <c r="AW181" s="13" t="s">
        <v>36</v>
      </c>
      <c r="AX181" s="13" t="s">
        <v>79</v>
      </c>
      <c r="AY181" s="242" t="s">
        <v>126</v>
      </c>
    </row>
    <row r="182" s="14" customFormat="1">
      <c r="A182" s="14"/>
      <c r="B182" s="243"/>
      <c r="C182" s="244"/>
      <c r="D182" s="234" t="s">
        <v>135</v>
      </c>
      <c r="E182" s="245" t="s">
        <v>1</v>
      </c>
      <c r="F182" s="246" t="s">
        <v>164</v>
      </c>
      <c r="G182" s="244"/>
      <c r="H182" s="247">
        <v>1.3560000000000001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3" t="s">
        <v>135</v>
      </c>
      <c r="AU182" s="253" t="s">
        <v>88</v>
      </c>
      <c r="AV182" s="14" t="s">
        <v>88</v>
      </c>
      <c r="AW182" s="14" t="s">
        <v>36</v>
      </c>
      <c r="AX182" s="14" t="s">
        <v>79</v>
      </c>
      <c r="AY182" s="253" t="s">
        <v>126</v>
      </c>
    </row>
    <row r="183" s="13" customFormat="1">
      <c r="A183" s="13"/>
      <c r="B183" s="232"/>
      <c r="C183" s="233"/>
      <c r="D183" s="234" t="s">
        <v>135</v>
      </c>
      <c r="E183" s="235" t="s">
        <v>1</v>
      </c>
      <c r="F183" s="236" t="s">
        <v>165</v>
      </c>
      <c r="G183" s="233"/>
      <c r="H183" s="235" t="s">
        <v>1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2" t="s">
        <v>135</v>
      </c>
      <c r="AU183" s="242" t="s">
        <v>88</v>
      </c>
      <c r="AV183" s="13" t="s">
        <v>21</v>
      </c>
      <c r="AW183" s="13" t="s">
        <v>36</v>
      </c>
      <c r="AX183" s="13" t="s">
        <v>79</v>
      </c>
      <c r="AY183" s="242" t="s">
        <v>126</v>
      </c>
    </row>
    <row r="184" s="14" customFormat="1">
      <c r="A184" s="14"/>
      <c r="B184" s="243"/>
      <c r="C184" s="244"/>
      <c r="D184" s="234" t="s">
        <v>135</v>
      </c>
      <c r="E184" s="245" t="s">
        <v>1</v>
      </c>
      <c r="F184" s="246" t="s">
        <v>166</v>
      </c>
      <c r="G184" s="244"/>
      <c r="H184" s="247">
        <v>4.2089999999999996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3" t="s">
        <v>135</v>
      </c>
      <c r="AU184" s="253" t="s">
        <v>88</v>
      </c>
      <c r="AV184" s="14" t="s">
        <v>88</v>
      </c>
      <c r="AW184" s="14" t="s">
        <v>36</v>
      </c>
      <c r="AX184" s="14" t="s">
        <v>79</v>
      </c>
      <c r="AY184" s="253" t="s">
        <v>126</v>
      </c>
    </row>
    <row r="185" s="14" customFormat="1">
      <c r="A185" s="14"/>
      <c r="B185" s="243"/>
      <c r="C185" s="244"/>
      <c r="D185" s="234" t="s">
        <v>135</v>
      </c>
      <c r="E185" s="245" t="s">
        <v>1</v>
      </c>
      <c r="F185" s="246" t="s">
        <v>167</v>
      </c>
      <c r="G185" s="244"/>
      <c r="H185" s="247">
        <v>6.1420000000000003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3" t="s">
        <v>135</v>
      </c>
      <c r="AU185" s="253" t="s">
        <v>88</v>
      </c>
      <c r="AV185" s="14" t="s">
        <v>88</v>
      </c>
      <c r="AW185" s="14" t="s">
        <v>36</v>
      </c>
      <c r="AX185" s="14" t="s">
        <v>79</v>
      </c>
      <c r="AY185" s="253" t="s">
        <v>126</v>
      </c>
    </row>
    <row r="186" s="14" customFormat="1">
      <c r="A186" s="14"/>
      <c r="B186" s="243"/>
      <c r="C186" s="244"/>
      <c r="D186" s="234" t="s">
        <v>135</v>
      </c>
      <c r="E186" s="245" t="s">
        <v>1</v>
      </c>
      <c r="F186" s="246" t="s">
        <v>168</v>
      </c>
      <c r="G186" s="244"/>
      <c r="H186" s="247">
        <v>2.6000000000000001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3" t="s">
        <v>135</v>
      </c>
      <c r="AU186" s="253" t="s">
        <v>88</v>
      </c>
      <c r="AV186" s="14" t="s">
        <v>88</v>
      </c>
      <c r="AW186" s="14" t="s">
        <v>36</v>
      </c>
      <c r="AX186" s="14" t="s">
        <v>79</v>
      </c>
      <c r="AY186" s="253" t="s">
        <v>126</v>
      </c>
    </row>
    <row r="187" s="13" customFormat="1">
      <c r="A187" s="13"/>
      <c r="B187" s="232"/>
      <c r="C187" s="233"/>
      <c r="D187" s="234" t="s">
        <v>135</v>
      </c>
      <c r="E187" s="235" t="s">
        <v>1</v>
      </c>
      <c r="F187" s="236" t="s">
        <v>169</v>
      </c>
      <c r="G187" s="233"/>
      <c r="H187" s="235" t="s">
        <v>1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135</v>
      </c>
      <c r="AU187" s="242" t="s">
        <v>88</v>
      </c>
      <c r="AV187" s="13" t="s">
        <v>21</v>
      </c>
      <c r="AW187" s="13" t="s">
        <v>36</v>
      </c>
      <c r="AX187" s="13" t="s">
        <v>79</v>
      </c>
      <c r="AY187" s="242" t="s">
        <v>126</v>
      </c>
    </row>
    <row r="188" s="14" customFormat="1">
      <c r="A188" s="14"/>
      <c r="B188" s="243"/>
      <c r="C188" s="244"/>
      <c r="D188" s="234" t="s">
        <v>135</v>
      </c>
      <c r="E188" s="245" t="s">
        <v>1</v>
      </c>
      <c r="F188" s="246" t="s">
        <v>170</v>
      </c>
      <c r="G188" s="244"/>
      <c r="H188" s="247">
        <v>1.228</v>
      </c>
      <c r="I188" s="248"/>
      <c r="J188" s="244"/>
      <c r="K188" s="244"/>
      <c r="L188" s="249"/>
      <c r="M188" s="250"/>
      <c r="N188" s="251"/>
      <c r="O188" s="251"/>
      <c r="P188" s="251"/>
      <c r="Q188" s="251"/>
      <c r="R188" s="251"/>
      <c r="S188" s="251"/>
      <c r="T188" s="25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3" t="s">
        <v>135</v>
      </c>
      <c r="AU188" s="253" t="s">
        <v>88</v>
      </c>
      <c r="AV188" s="14" t="s">
        <v>88</v>
      </c>
      <c r="AW188" s="14" t="s">
        <v>36</v>
      </c>
      <c r="AX188" s="14" t="s">
        <v>79</v>
      </c>
      <c r="AY188" s="253" t="s">
        <v>126</v>
      </c>
    </row>
    <row r="189" s="13" customFormat="1">
      <c r="A189" s="13"/>
      <c r="B189" s="232"/>
      <c r="C189" s="233"/>
      <c r="D189" s="234" t="s">
        <v>135</v>
      </c>
      <c r="E189" s="235" t="s">
        <v>1</v>
      </c>
      <c r="F189" s="236" t="s">
        <v>171</v>
      </c>
      <c r="G189" s="233"/>
      <c r="H189" s="235" t="s">
        <v>1</v>
      </c>
      <c r="I189" s="237"/>
      <c r="J189" s="233"/>
      <c r="K189" s="233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135</v>
      </c>
      <c r="AU189" s="242" t="s">
        <v>88</v>
      </c>
      <c r="AV189" s="13" t="s">
        <v>21</v>
      </c>
      <c r="AW189" s="13" t="s">
        <v>36</v>
      </c>
      <c r="AX189" s="13" t="s">
        <v>79</v>
      </c>
      <c r="AY189" s="242" t="s">
        <v>126</v>
      </c>
    </row>
    <row r="190" s="14" customFormat="1">
      <c r="A190" s="14"/>
      <c r="B190" s="243"/>
      <c r="C190" s="244"/>
      <c r="D190" s="234" t="s">
        <v>135</v>
      </c>
      <c r="E190" s="245" t="s">
        <v>1</v>
      </c>
      <c r="F190" s="246" t="s">
        <v>172</v>
      </c>
      <c r="G190" s="244"/>
      <c r="H190" s="247">
        <v>0.87</v>
      </c>
      <c r="I190" s="248"/>
      <c r="J190" s="244"/>
      <c r="K190" s="244"/>
      <c r="L190" s="249"/>
      <c r="M190" s="250"/>
      <c r="N190" s="251"/>
      <c r="O190" s="251"/>
      <c r="P190" s="251"/>
      <c r="Q190" s="251"/>
      <c r="R190" s="251"/>
      <c r="S190" s="251"/>
      <c r="T190" s="25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3" t="s">
        <v>135</v>
      </c>
      <c r="AU190" s="253" t="s">
        <v>88</v>
      </c>
      <c r="AV190" s="14" t="s">
        <v>88</v>
      </c>
      <c r="AW190" s="14" t="s">
        <v>36</v>
      </c>
      <c r="AX190" s="14" t="s">
        <v>79</v>
      </c>
      <c r="AY190" s="253" t="s">
        <v>126</v>
      </c>
    </row>
    <row r="191" s="14" customFormat="1">
      <c r="A191" s="14"/>
      <c r="B191" s="243"/>
      <c r="C191" s="244"/>
      <c r="D191" s="234" t="s">
        <v>135</v>
      </c>
      <c r="E191" s="245" t="s">
        <v>1</v>
      </c>
      <c r="F191" s="246" t="s">
        <v>173</v>
      </c>
      <c r="G191" s="244"/>
      <c r="H191" s="247">
        <v>0.73799999999999999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3" t="s">
        <v>135</v>
      </c>
      <c r="AU191" s="253" t="s">
        <v>88</v>
      </c>
      <c r="AV191" s="14" t="s">
        <v>88</v>
      </c>
      <c r="AW191" s="14" t="s">
        <v>36</v>
      </c>
      <c r="AX191" s="14" t="s">
        <v>79</v>
      </c>
      <c r="AY191" s="253" t="s">
        <v>126</v>
      </c>
    </row>
    <row r="192" s="14" customFormat="1">
      <c r="A192" s="14"/>
      <c r="B192" s="243"/>
      <c r="C192" s="244"/>
      <c r="D192" s="234" t="s">
        <v>135</v>
      </c>
      <c r="E192" s="245" t="s">
        <v>1</v>
      </c>
      <c r="F192" s="246" t="s">
        <v>174</v>
      </c>
      <c r="G192" s="244"/>
      <c r="H192" s="247">
        <v>0.748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135</v>
      </c>
      <c r="AU192" s="253" t="s">
        <v>88</v>
      </c>
      <c r="AV192" s="14" t="s">
        <v>88</v>
      </c>
      <c r="AW192" s="14" t="s">
        <v>36</v>
      </c>
      <c r="AX192" s="14" t="s">
        <v>79</v>
      </c>
      <c r="AY192" s="253" t="s">
        <v>126</v>
      </c>
    </row>
    <row r="193" s="16" customFormat="1">
      <c r="A193" s="16"/>
      <c r="B193" s="265"/>
      <c r="C193" s="266"/>
      <c r="D193" s="234" t="s">
        <v>135</v>
      </c>
      <c r="E193" s="267" t="s">
        <v>1</v>
      </c>
      <c r="F193" s="268" t="s">
        <v>184</v>
      </c>
      <c r="G193" s="266"/>
      <c r="H193" s="269">
        <v>17.890999999999998</v>
      </c>
      <c r="I193" s="270"/>
      <c r="J193" s="266"/>
      <c r="K193" s="266"/>
      <c r="L193" s="271"/>
      <c r="M193" s="272"/>
      <c r="N193" s="273"/>
      <c r="O193" s="273"/>
      <c r="P193" s="273"/>
      <c r="Q193" s="273"/>
      <c r="R193" s="273"/>
      <c r="S193" s="273"/>
      <c r="T193" s="274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T193" s="275" t="s">
        <v>135</v>
      </c>
      <c r="AU193" s="275" t="s">
        <v>88</v>
      </c>
      <c r="AV193" s="16" t="s">
        <v>146</v>
      </c>
      <c r="AW193" s="16" t="s">
        <v>36</v>
      </c>
      <c r="AX193" s="16" t="s">
        <v>79</v>
      </c>
      <c r="AY193" s="275" t="s">
        <v>126</v>
      </c>
    </row>
    <row r="194" s="13" customFormat="1">
      <c r="A194" s="13"/>
      <c r="B194" s="232"/>
      <c r="C194" s="233"/>
      <c r="D194" s="234" t="s">
        <v>135</v>
      </c>
      <c r="E194" s="235" t="s">
        <v>1</v>
      </c>
      <c r="F194" s="236" t="s">
        <v>156</v>
      </c>
      <c r="G194" s="233"/>
      <c r="H194" s="235" t="s">
        <v>1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135</v>
      </c>
      <c r="AU194" s="242" t="s">
        <v>88</v>
      </c>
      <c r="AV194" s="13" t="s">
        <v>21</v>
      </c>
      <c r="AW194" s="13" t="s">
        <v>36</v>
      </c>
      <c r="AX194" s="13" t="s">
        <v>79</v>
      </c>
      <c r="AY194" s="242" t="s">
        <v>126</v>
      </c>
    </row>
    <row r="195" s="14" customFormat="1">
      <c r="A195" s="14"/>
      <c r="B195" s="243"/>
      <c r="C195" s="244"/>
      <c r="D195" s="234" t="s">
        <v>135</v>
      </c>
      <c r="E195" s="245" t="s">
        <v>1</v>
      </c>
      <c r="F195" s="246" t="s">
        <v>157</v>
      </c>
      <c r="G195" s="244"/>
      <c r="H195" s="247">
        <v>11.07</v>
      </c>
      <c r="I195" s="248"/>
      <c r="J195" s="244"/>
      <c r="K195" s="244"/>
      <c r="L195" s="249"/>
      <c r="M195" s="250"/>
      <c r="N195" s="251"/>
      <c r="O195" s="251"/>
      <c r="P195" s="251"/>
      <c r="Q195" s="251"/>
      <c r="R195" s="251"/>
      <c r="S195" s="251"/>
      <c r="T195" s="25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3" t="s">
        <v>135</v>
      </c>
      <c r="AU195" s="253" t="s">
        <v>88</v>
      </c>
      <c r="AV195" s="14" t="s">
        <v>88</v>
      </c>
      <c r="AW195" s="14" t="s">
        <v>36</v>
      </c>
      <c r="AX195" s="14" t="s">
        <v>79</v>
      </c>
      <c r="AY195" s="253" t="s">
        <v>126</v>
      </c>
    </row>
    <row r="196" s="16" customFormat="1">
      <c r="A196" s="16"/>
      <c r="B196" s="265"/>
      <c r="C196" s="266"/>
      <c r="D196" s="234" t="s">
        <v>135</v>
      </c>
      <c r="E196" s="267" t="s">
        <v>1</v>
      </c>
      <c r="F196" s="268" t="s">
        <v>184</v>
      </c>
      <c r="G196" s="266"/>
      <c r="H196" s="269">
        <v>11.07</v>
      </c>
      <c r="I196" s="270"/>
      <c r="J196" s="266"/>
      <c r="K196" s="266"/>
      <c r="L196" s="271"/>
      <c r="M196" s="272"/>
      <c r="N196" s="273"/>
      <c r="O196" s="273"/>
      <c r="P196" s="273"/>
      <c r="Q196" s="273"/>
      <c r="R196" s="273"/>
      <c r="S196" s="273"/>
      <c r="T196" s="274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T196" s="275" t="s">
        <v>135</v>
      </c>
      <c r="AU196" s="275" t="s">
        <v>88</v>
      </c>
      <c r="AV196" s="16" t="s">
        <v>146</v>
      </c>
      <c r="AW196" s="16" t="s">
        <v>36</v>
      </c>
      <c r="AX196" s="16" t="s">
        <v>79</v>
      </c>
      <c r="AY196" s="275" t="s">
        <v>126</v>
      </c>
    </row>
    <row r="197" s="15" customFormat="1">
      <c r="A197" s="15"/>
      <c r="B197" s="254"/>
      <c r="C197" s="255"/>
      <c r="D197" s="234" t="s">
        <v>135</v>
      </c>
      <c r="E197" s="256" t="s">
        <v>1</v>
      </c>
      <c r="F197" s="257" t="s">
        <v>141</v>
      </c>
      <c r="G197" s="255"/>
      <c r="H197" s="258">
        <v>28.960999999999999</v>
      </c>
      <c r="I197" s="259"/>
      <c r="J197" s="255"/>
      <c r="K197" s="255"/>
      <c r="L197" s="260"/>
      <c r="M197" s="261"/>
      <c r="N197" s="262"/>
      <c r="O197" s="262"/>
      <c r="P197" s="262"/>
      <c r="Q197" s="262"/>
      <c r="R197" s="262"/>
      <c r="S197" s="262"/>
      <c r="T197" s="263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4" t="s">
        <v>135</v>
      </c>
      <c r="AU197" s="264" t="s">
        <v>88</v>
      </c>
      <c r="AV197" s="15" t="s">
        <v>133</v>
      </c>
      <c r="AW197" s="15" t="s">
        <v>36</v>
      </c>
      <c r="AX197" s="15" t="s">
        <v>21</v>
      </c>
      <c r="AY197" s="264" t="s">
        <v>126</v>
      </c>
    </row>
    <row r="198" s="2" customFormat="1" ht="62.7" customHeight="1">
      <c r="A198" s="39"/>
      <c r="B198" s="40"/>
      <c r="C198" s="219" t="s">
        <v>185</v>
      </c>
      <c r="D198" s="219" t="s">
        <v>128</v>
      </c>
      <c r="E198" s="220" t="s">
        <v>186</v>
      </c>
      <c r="F198" s="221" t="s">
        <v>187</v>
      </c>
      <c r="G198" s="222" t="s">
        <v>154</v>
      </c>
      <c r="H198" s="223">
        <v>2.7080000000000002</v>
      </c>
      <c r="I198" s="224"/>
      <c r="J198" s="225">
        <f>ROUND(I198*H198,2)</f>
        <v>0</v>
      </c>
      <c r="K198" s="221" t="s">
        <v>132</v>
      </c>
      <c r="L198" s="45"/>
      <c r="M198" s="226" t="s">
        <v>1</v>
      </c>
      <c r="N198" s="227" t="s">
        <v>44</v>
      </c>
      <c r="O198" s="92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133</v>
      </c>
      <c r="AT198" s="230" t="s">
        <v>128</v>
      </c>
      <c r="AU198" s="230" t="s">
        <v>88</v>
      </c>
      <c r="AY198" s="18" t="s">
        <v>126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21</v>
      </c>
      <c r="BK198" s="231">
        <f>ROUND(I198*H198,2)</f>
        <v>0</v>
      </c>
      <c r="BL198" s="18" t="s">
        <v>133</v>
      </c>
      <c r="BM198" s="230" t="s">
        <v>188</v>
      </c>
    </row>
    <row r="199" s="13" customFormat="1">
      <c r="A199" s="13"/>
      <c r="B199" s="232"/>
      <c r="C199" s="233"/>
      <c r="D199" s="234" t="s">
        <v>135</v>
      </c>
      <c r="E199" s="235" t="s">
        <v>1</v>
      </c>
      <c r="F199" s="236" t="s">
        <v>189</v>
      </c>
      <c r="G199" s="233"/>
      <c r="H199" s="235" t="s">
        <v>1</v>
      </c>
      <c r="I199" s="237"/>
      <c r="J199" s="233"/>
      <c r="K199" s="233"/>
      <c r="L199" s="238"/>
      <c r="M199" s="239"/>
      <c r="N199" s="240"/>
      <c r="O199" s="240"/>
      <c r="P199" s="240"/>
      <c r="Q199" s="240"/>
      <c r="R199" s="240"/>
      <c r="S199" s="240"/>
      <c r="T199" s="24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2" t="s">
        <v>135</v>
      </c>
      <c r="AU199" s="242" t="s">
        <v>88</v>
      </c>
      <c r="AV199" s="13" t="s">
        <v>21</v>
      </c>
      <c r="AW199" s="13" t="s">
        <v>36</v>
      </c>
      <c r="AX199" s="13" t="s">
        <v>79</v>
      </c>
      <c r="AY199" s="242" t="s">
        <v>126</v>
      </c>
    </row>
    <row r="200" s="14" customFormat="1">
      <c r="A200" s="14"/>
      <c r="B200" s="243"/>
      <c r="C200" s="244"/>
      <c r="D200" s="234" t="s">
        <v>135</v>
      </c>
      <c r="E200" s="245" t="s">
        <v>1</v>
      </c>
      <c r="F200" s="246" t="s">
        <v>190</v>
      </c>
      <c r="G200" s="244"/>
      <c r="H200" s="247">
        <v>1.357</v>
      </c>
      <c r="I200" s="248"/>
      <c r="J200" s="244"/>
      <c r="K200" s="244"/>
      <c r="L200" s="249"/>
      <c r="M200" s="250"/>
      <c r="N200" s="251"/>
      <c r="O200" s="251"/>
      <c r="P200" s="251"/>
      <c r="Q200" s="251"/>
      <c r="R200" s="251"/>
      <c r="S200" s="251"/>
      <c r="T200" s="25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3" t="s">
        <v>135</v>
      </c>
      <c r="AU200" s="253" t="s">
        <v>88</v>
      </c>
      <c r="AV200" s="14" t="s">
        <v>88</v>
      </c>
      <c r="AW200" s="14" t="s">
        <v>36</v>
      </c>
      <c r="AX200" s="14" t="s">
        <v>79</v>
      </c>
      <c r="AY200" s="253" t="s">
        <v>126</v>
      </c>
    </row>
    <row r="201" s="13" customFormat="1">
      <c r="A201" s="13"/>
      <c r="B201" s="232"/>
      <c r="C201" s="233"/>
      <c r="D201" s="234" t="s">
        <v>135</v>
      </c>
      <c r="E201" s="235" t="s">
        <v>1</v>
      </c>
      <c r="F201" s="236" t="s">
        <v>191</v>
      </c>
      <c r="G201" s="233"/>
      <c r="H201" s="235" t="s">
        <v>1</v>
      </c>
      <c r="I201" s="237"/>
      <c r="J201" s="233"/>
      <c r="K201" s="233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135</v>
      </c>
      <c r="AU201" s="242" t="s">
        <v>88</v>
      </c>
      <c r="AV201" s="13" t="s">
        <v>21</v>
      </c>
      <c r="AW201" s="13" t="s">
        <v>36</v>
      </c>
      <c r="AX201" s="13" t="s">
        <v>79</v>
      </c>
      <c r="AY201" s="242" t="s">
        <v>126</v>
      </c>
    </row>
    <row r="202" s="14" customFormat="1">
      <c r="A202" s="14"/>
      <c r="B202" s="243"/>
      <c r="C202" s="244"/>
      <c r="D202" s="234" t="s">
        <v>135</v>
      </c>
      <c r="E202" s="245" t="s">
        <v>1</v>
      </c>
      <c r="F202" s="246" t="s">
        <v>192</v>
      </c>
      <c r="G202" s="244"/>
      <c r="H202" s="247">
        <v>1.351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3" t="s">
        <v>135</v>
      </c>
      <c r="AU202" s="253" t="s">
        <v>88</v>
      </c>
      <c r="AV202" s="14" t="s">
        <v>88</v>
      </c>
      <c r="AW202" s="14" t="s">
        <v>36</v>
      </c>
      <c r="AX202" s="14" t="s">
        <v>79</v>
      </c>
      <c r="AY202" s="253" t="s">
        <v>126</v>
      </c>
    </row>
    <row r="203" s="15" customFormat="1">
      <c r="A203" s="15"/>
      <c r="B203" s="254"/>
      <c r="C203" s="255"/>
      <c r="D203" s="234" t="s">
        <v>135</v>
      </c>
      <c r="E203" s="256" t="s">
        <v>1</v>
      </c>
      <c r="F203" s="257" t="s">
        <v>141</v>
      </c>
      <c r="G203" s="255"/>
      <c r="H203" s="258">
        <v>2.7080000000000002</v>
      </c>
      <c r="I203" s="259"/>
      <c r="J203" s="255"/>
      <c r="K203" s="255"/>
      <c r="L203" s="260"/>
      <c r="M203" s="261"/>
      <c r="N203" s="262"/>
      <c r="O203" s="262"/>
      <c r="P203" s="262"/>
      <c r="Q203" s="262"/>
      <c r="R203" s="262"/>
      <c r="S203" s="262"/>
      <c r="T203" s="263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4" t="s">
        <v>135</v>
      </c>
      <c r="AU203" s="264" t="s">
        <v>88</v>
      </c>
      <c r="AV203" s="15" t="s">
        <v>133</v>
      </c>
      <c r="AW203" s="15" t="s">
        <v>36</v>
      </c>
      <c r="AX203" s="15" t="s">
        <v>21</v>
      </c>
      <c r="AY203" s="264" t="s">
        <v>126</v>
      </c>
    </row>
    <row r="204" s="2" customFormat="1" ht="66.75" customHeight="1">
      <c r="A204" s="39"/>
      <c r="B204" s="40"/>
      <c r="C204" s="219" t="s">
        <v>193</v>
      </c>
      <c r="D204" s="219" t="s">
        <v>128</v>
      </c>
      <c r="E204" s="220" t="s">
        <v>194</v>
      </c>
      <c r="F204" s="221" t="s">
        <v>195</v>
      </c>
      <c r="G204" s="222" t="s">
        <v>154</v>
      </c>
      <c r="H204" s="223">
        <v>54.159999999999997</v>
      </c>
      <c r="I204" s="224"/>
      <c r="J204" s="225">
        <f>ROUND(I204*H204,2)</f>
        <v>0</v>
      </c>
      <c r="K204" s="221" t="s">
        <v>132</v>
      </c>
      <c r="L204" s="45"/>
      <c r="M204" s="226" t="s">
        <v>1</v>
      </c>
      <c r="N204" s="227" t="s">
        <v>44</v>
      </c>
      <c r="O204" s="92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133</v>
      </c>
      <c r="AT204" s="230" t="s">
        <v>128</v>
      </c>
      <c r="AU204" s="230" t="s">
        <v>88</v>
      </c>
      <c r="AY204" s="18" t="s">
        <v>126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21</v>
      </c>
      <c r="BK204" s="231">
        <f>ROUND(I204*H204,2)</f>
        <v>0</v>
      </c>
      <c r="BL204" s="18" t="s">
        <v>133</v>
      </c>
      <c r="BM204" s="230" t="s">
        <v>196</v>
      </c>
    </row>
    <row r="205" s="14" customFormat="1">
      <c r="A205" s="14"/>
      <c r="B205" s="243"/>
      <c r="C205" s="244"/>
      <c r="D205" s="234" t="s">
        <v>135</v>
      </c>
      <c r="E205" s="244"/>
      <c r="F205" s="246" t="s">
        <v>197</v>
      </c>
      <c r="G205" s="244"/>
      <c r="H205" s="247">
        <v>54.159999999999997</v>
      </c>
      <c r="I205" s="248"/>
      <c r="J205" s="244"/>
      <c r="K205" s="244"/>
      <c r="L205" s="249"/>
      <c r="M205" s="250"/>
      <c r="N205" s="251"/>
      <c r="O205" s="251"/>
      <c r="P205" s="251"/>
      <c r="Q205" s="251"/>
      <c r="R205" s="251"/>
      <c r="S205" s="251"/>
      <c r="T205" s="25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3" t="s">
        <v>135</v>
      </c>
      <c r="AU205" s="253" t="s">
        <v>88</v>
      </c>
      <c r="AV205" s="14" t="s">
        <v>88</v>
      </c>
      <c r="AW205" s="14" t="s">
        <v>4</v>
      </c>
      <c r="AX205" s="14" t="s">
        <v>21</v>
      </c>
      <c r="AY205" s="253" t="s">
        <v>126</v>
      </c>
    </row>
    <row r="206" s="2" customFormat="1" ht="44.25" customHeight="1">
      <c r="A206" s="39"/>
      <c r="B206" s="40"/>
      <c r="C206" s="219" t="s">
        <v>26</v>
      </c>
      <c r="D206" s="219" t="s">
        <v>128</v>
      </c>
      <c r="E206" s="220" t="s">
        <v>198</v>
      </c>
      <c r="F206" s="221" t="s">
        <v>199</v>
      </c>
      <c r="G206" s="222" t="s">
        <v>154</v>
      </c>
      <c r="H206" s="223">
        <v>28.960999999999999</v>
      </c>
      <c r="I206" s="224"/>
      <c r="J206" s="225">
        <f>ROUND(I206*H206,2)</f>
        <v>0</v>
      </c>
      <c r="K206" s="221" t="s">
        <v>132</v>
      </c>
      <c r="L206" s="45"/>
      <c r="M206" s="226" t="s">
        <v>1</v>
      </c>
      <c r="N206" s="227" t="s">
        <v>44</v>
      </c>
      <c r="O206" s="92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133</v>
      </c>
      <c r="AT206" s="230" t="s">
        <v>128</v>
      </c>
      <c r="AU206" s="230" t="s">
        <v>88</v>
      </c>
      <c r="AY206" s="18" t="s">
        <v>126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21</v>
      </c>
      <c r="BK206" s="231">
        <f>ROUND(I206*H206,2)</f>
        <v>0</v>
      </c>
      <c r="BL206" s="18" t="s">
        <v>133</v>
      </c>
      <c r="BM206" s="230" t="s">
        <v>200</v>
      </c>
    </row>
    <row r="207" s="13" customFormat="1">
      <c r="A207" s="13"/>
      <c r="B207" s="232"/>
      <c r="C207" s="233"/>
      <c r="D207" s="234" t="s">
        <v>135</v>
      </c>
      <c r="E207" s="235" t="s">
        <v>1</v>
      </c>
      <c r="F207" s="236" t="s">
        <v>183</v>
      </c>
      <c r="G207" s="233"/>
      <c r="H207" s="235" t="s">
        <v>1</v>
      </c>
      <c r="I207" s="237"/>
      <c r="J207" s="233"/>
      <c r="K207" s="233"/>
      <c r="L207" s="238"/>
      <c r="M207" s="239"/>
      <c r="N207" s="240"/>
      <c r="O207" s="240"/>
      <c r="P207" s="240"/>
      <c r="Q207" s="240"/>
      <c r="R207" s="240"/>
      <c r="S207" s="240"/>
      <c r="T207" s="24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2" t="s">
        <v>135</v>
      </c>
      <c r="AU207" s="242" t="s">
        <v>88</v>
      </c>
      <c r="AV207" s="13" t="s">
        <v>21</v>
      </c>
      <c r="AW207" s="13" t="s">
        <v>36</v>
      </c>
      <c r="AX207" s="13" t="s">
        <v>79</v>
      </c>
      <c r="AY207" s="242" t="s">
        <v>126</v>
      </c>
    </row>
    <row r="208" s="13" customFormat="1">
      <c r="A208" s="13"/>
      <c r="B208" s="232"/>
      <c r="C208" s="233"/>
      <c r="D208" s="234" t="s">
        <v>135</v>
      </c>
      <c r="E208" s="235" t="s">
        <v>1</v>
      </c>
      <c r="F208" s="236" t="s">
        <v>162</v>
      </c>
      <c r="G208" s="233"/>
      <c r="H208" s="235" t="s">
        <v>1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135</v>
      </c>
      <c r="AU208" s="242" t="s">
        <v>88</v>
      </c>
      <c r="AV208" s="13" t="s">
        <v>21</v>
      </c>
      <c r="AW208" s="13" t="s">
        <v>36</v>
      </c>
      <c r="AX208" s="13" t="s">
        <v>79</v>
      </c>
      <c r="AY208" s="242" t="s">
        <v>126</v>
      </c>
    </row>
    <row r="209" s="13" customFormat="1">
      <c r="A209" s="13"/>
      <c r="B209" s="232"/>
      <c r="C209" s="233"/>
      <c r="D209" s="234" t="s">
        <v>135</v>
      </c>
      <c r="E209" s="235" t="s">
        <v>1</v>
      </c>
      <c r="F209" s="236" t="s">
        <v>163</v>
      </c>
      <c r="G209" s="233"/>
      <c r="H209" s="235" t="s">
        <v>1</v>
      </c>
      <c r="I209" s="237"/>
      <c r="J209" s="233"/>
      <c r="K209" s="233"/>
      <c r="L209" s="238"/>
      <c r="M209" s="239"/>
      <c r="N209" s="240"/>
      <c r="O209" s="240"/>
      <c r="P209" s="240"/>
      <c r="Q209" s="240"/>
      <c r="R209" s="240"/>
      <c r="S209" s="240"/>
      <c r="T209" s="24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135</v>
      </c>
      <c r="AU209" s="242" t="s">
        <v>88</v>
      </c>
      <c r="AV209" s="13" t="s">
        <v>21</v>
      </c>
      <c r="AW209" s="13" t="s">
        <v>36</v>
      </c>
      <c r="AX209" s="13" t="s">
        <v>79</v>
      </c>
      <c r="AY209" s="242" t="s">
        <v>126</v>
      </c>
    </row>
    <row r="210" s="14" customFormat="1">
      <c r="A210" s="14"/>
      <c r="B210" s="243"/>
      <c r="C210" s="244"/>
      <c r="D210" s="234" t="s">
        <v>135</v>
      </c>
      <c r="E210" s="245" t="s">
        <v>1</v>
      </c>
      <c r="F210" s="246" t="s">
        <v>164</v>
      </c>
      <c r="G210" s="244"/>
      <c r="H210" s="247">
        <v>1.3560000000000001</v>
      </c>
      <c r="I210" s="248"/>
      <c r="J210" s="244"/>
      <c r="K210" s="244"/>
      <c r="L210" s="249"/>
      <c r="M210" s="250"/>
      <c r="N210" s="251"/>
      <c r="O210" s="251"/>
      <c r="P210" s="251"/>
      <c r="Q210" s="251"/>
      <c r="R210" s="251"/>
      <c r="S210" s="251"/>
      <c r="T210" s="25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3" t="s">
        <v>135</v>
      </c>
      <c r="AU210" s="253" t="s">
        <v>88</v>
      </c>
      <c r="AV210" s="14" t="s">
        <v>88</v>
      </c>
      <c r="AW210" s="14" t="s">
        <v>36</v>
      </c>
      <c r="AX210" s="14" t="s">
        <v>79</v>
      </c>
      <c r="AY210" s="253" t="s">
        <v>126</v>
      </c>
    </row>
    <row r="211" s="13" customFormat="1">
      <c r="A211" s="13"/>
      <c r="B211" s="232"/>
      <c r="C211" s="233"/>
      <c r="D211" s="234" t="s">
        <v>135</v>
      </c>
      <c r="E211" s="235" t="s">
        <v>1</v>
      </c>
      <c r="F211" s="236" t="s">
        <v>165</v>
      </c>
      <c r="G211" s="233"/>
      <c r="H211" s="235" t="s">
        <v>1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135</v>
      </c>
      <c r="AU211" s="242" t="s">
        <v>88</v>
      </c>
      <c r="AV211" s="13" t="s">
        <v>21</v>
      </c>
      <c r="AW211" s="13" t="s">
        <v>36</v>
      </c>
      <c r="AX211" s="13" t="s">
        <v>79</v>
      </c>
      <c r="AY211" s="242" t="s">
        <v>126</v>
      </c>
    </row>
    <row r="212" s="14" customFormat="1">
      <c r="A212" s="14"/>
      <c r="B212" s="243"/>
      <c r="C212" s="244"/>
      <c r="D212" s="234" t="s">
        <v>135</v>
      </c>
      <c r="E212" s="245" t="s">
        <v>1</v>
      </c>
      <c r="F212" s="246" t="s">
        <v>166</v>
      </c>
      <c r="G212" s="244"/>
      <c r="H212" s="247">
        <v>4.2089999999999996</v>
      </c>
      <c r="I212" s="248"/>
      <c r="J212" s="244"/>
      <c r="K212" s="244"/>
      <c r="L212" s="249"/>
      <c r="M212" s="250"/>
      <c r="N212" s="251"/>
      <c r="O212" s="251"/>
      <c r="P212" s="251"/>
      <c r="Q212" s="251"/>
      <c r="R212" s="251"/>
      <c r="S212" s="251"/>
      <c r="T212" s="25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3" t="s">
        <v>135</v>
      </c>
      <c r="AU212" s="253" t="s">
        <v>88</v>
      </c>
      <c r="AV212" s="14" t="s">
        <v>88</v>
      </c>
      <c r="AW212" s="14" t="s">
        <v>36</v>
      </c>
      <c r="AX212" s="14" t="s">
        <v>79</v>
      </c>
      <c r="AY212" s="253" t="s">
        <v>126</v>
      </c>
    </row>
    <row r="213" s="14" customFormat="1">
      <c r="A213" s="14"/>
      <c r="B213" s="243"/>
      <c r="C213" s="244"/>
      <c r="D213" s="234" t="s">
        <v>135</v>
      </c>
      <c r="E213" s="245" t="s">
        <v>1</v>
      </c>
      <c r="F213" s="246" t="s">
        <v>167</v>
      </c>
      <c r="G213" s="244"/>
      <c r="H213" s="247">
        <v>6.1420000000000003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3" t="s">
        <v>135</v>
      </c>
      <c r="AU213" s="253" t="s">
        <v>88</v>
      </c>
      <c r="AV213" s="14" t="s">
        <v>88</v>
      </c>
      <c r="AW213" s="14" t="s">
        <v>36</v>
      </c>
      <c r="AX213" s="14" t="s">
        <v>79</v>
      </c>
      <c r="AY213" s="253" t="s">
        <v>126</v>
      </c>
    </row>
    <row r="214" s="14" customFormat="1">
      <c r="A214" s="14"/>
      <c r="B214" s="243"/>
      <c r="C214" s="244"/>
      <c r="D214" s="234" t="s">
        <v>135</v>
      </c>
      <c r="E214" s="245" t="s">
        <v>1</v>
      </c>
      <c r="F214" s="246" t="s">
        <v>168</v>
      </c>
      <c r="G214" s="244"/>
      <c r="H214" s="247">
        <v>2.6000000000000001</v>
      </c>
      <c r="I214" s="248"/>
      <c r="J214" s="244"/>
      <c r="K214" s="244"/>
      <c r="L214" s="249"/>
      <c r="M214" s="250"/>
      <c r="N214" s="251"/>
      <c r="O214" s="251"/>
      <c r="P214" s="251"/>
      <c r="Q214" s="251"/>
      <c r="R214" s="251"/>
      <c r="S214" s="251"/>
      <c r="T214" s="25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3" t="s">
        <v>135</v>
      </c>
      <c r="AU214" s="253" t="s">
        <v>88</v>
      </c>
      <c r="AV214" s="14" t="s">
        <v>88</v>
      </c>
      <c r="AW214" s="14" t="s">
        <v>36</v>
      </c>
      <c r="AX214" s="14" t="s">
        <v>79</v>
      </c>
      <c r="AY214" s="253" t="s">
        <v>126</v>
      </c>
    </row>
    <row r="215" s="13" customFormat="1">
      <c r="A215" s="13"/>
      <c r="B215" s="232"/>
      <c r="C215" s="233"/>
      <c r="D215" s="234" t="s">
        <v>135</v>
      </c>
      <c r="E215" s="235" t="s">
        <v>1</v>
      </c>
      <c r="F215" s="236" t="s">
        <v>169</v>
      </c>
      <c r="G215" s="233"/>
      <c r="H215" s="235" t="s">
        <v>1</v>
      </c>
      <c r="I215" s="237"/>
      <c r="J215" s="233"/>
      <c r="K215" s="233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135</v>
      </c>
      <c r="AU215" s="242" t="s">
        <v>88</v>
      </c>
      <c r="AV215" s="13" t="s">
        <v>21</v>
      </c>
      <c r="AW215" s="13" t="s">
        <v>36</v>
      </c>
      <c r="AX215" s="13" t="s">
        <v>79</v>
      </c>
      <c r="AY215" s="242" t="s">
        <v>126</v>
      </c>
    </row>
    <row r="216" s="14" customFormat="1">
      <c r="A216" s="14"/>
      <c r="B216" s="243"/>
      <c r="C216" s="244"/>
      <c r="D216" s="234" t="s">
        <v>135</v>
      </c>
      <c r="E216" s="245" t="s">
        <v>1</v>
      </c>
      <c r="F216" s="246" t="s">
        <v>170</v>
      </c>
      <c r="G216" s="244"/>
      <c r="H216" s="247">
        <v>1.228</v>
      </c>
      <c r="I216" s="248"/>
      <c r="J216" s="244"/>
      <c r="K216" s="244"/>
      <c r="L216" s="249"/>
      <c r="M216" s="250"/>
      <c r="N216" s="251"/>
      <c r="O216" s="251"/>
      <c r="P216" s="251"/>
      <c r="Q216" s="251"/>
      <c r="R216" s="251"/>
      <c r="S216" s="251"/>
      <c r="T216" s="25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3" t="s">
        <v>135</v>
      </c>
      <c r="AU216" s="253" t="s">
        <v>88</v>
      </c>
      <c r="AV216" s="14" t="s">
        <v>88</v>
      </c>
      <c r="AW216" s="14" t="s">
        <v>36</v>
      </c>
      <c r="AX216" s="14" t="s">
        <v>79</v>
      </c>
      <c r="AY216" s="253" t="s">
        <v>126</v>
      </c>
    </row>
    <row r="217" s="13" customFormat="1">
      <c r="A217" s="13"/>
      <c r="B217" s="232"/>
      <c r="C217" s="233"/>
      <c r="D217" s="234" t="s">
        <v>135</v>
      </c>
      <c r="E217" s="235" t="s">
        <v>1</v>
      </c>
      <c r="F217" s="236" t="s">
        <v>171</v>
      </c>
      <c r="G217" s="233"/>
      <c r="H217" s="235" t="s">
        <v>1</v>
      </c>
      <c r="I217" s="237"/>
      <c r="J217" s="233"/>
      <c r="K217" s="233"/>
      <c r="L217" s="238"/>
      <c r="M217" s="239"/>
      <c r="N217" s="240"/>
      <c r="O217" s="240"/>
      <c r="P217" s="240"/>
      <c r="Q217" s="240"/>
      <c r="R217" s="240"/>
      <c r="S217" s="240"/>
      <c r="T217" s="24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2" t="s">
        <v>135</v>
      </c>
      <c r="AU217" s="242" t="s">
        <v>88</v>
      </c>
      <c r="AV217" s="13" t="s">
        <v>21</v>
      </c>
      <c r="AW217" s="13" t="s">
        <v>36</v>
      </c>
      <c r="AX217" s="13" t="s">
        <v>79</v>
      </c>
      <c r="AY217" s="242" t="s">
        <v>126</v>
      </c>
    </row>
    <row r="218" s="14" customFormat="1">
      <c r="A218" s="14"/>
      <c r="B218" s="243"/>
      <c r="C218" s="244"/>
      <c r="D218" s="234" t="s">
        <v>135</v>
      </c>
      <c r="E218" s="245" t="s">
        <v>1</v>
      </c>
      <c r="F218" s="246" t="s">
        <v>172</v>
      </c>
      <c r="G218" s="244"/>
      <c r="H218" s="247">
        <v>0.87</v>
      </c>
      <c r="I218" s="248"/>
      <c r="J218" s="244"/>
      <c r="K218" s="244"/>
      <c r="L218" s="249"/>
      <c r="M218" s="250"/>
      <c r="N218" s="251"/>
      <c r="O218" s="251"/>
      <c r="P218" s="251"/>
      <c r="Q218" s="251"/>
      <c r="R218" s="251"/>
      <c r="S218" s="251"/>
      <c r="T218" s="25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3" t="s">
        <v>135</v>
      </c>
      <c r="AU218" s="253" t="s">
        <v>88</v>
      </c>
      <c r="AV218" s="14" t="s">
        <v>88</v>
      </c>
      <c r="AW218" s="14" t="s">
        <v>36</v>
      </c>
      <c r="AX218" s="14" t="s">
        <v>79</v>
      </c>
      <c r="AY218" s="253" t="s">
        <v>126</v>
      </c>
    </row>
    <row r="219" s="14" customFormat="1">
      <c r="A219" s="14"/>
      <c r="B219" s="243"/>
      <c r="C219" s="244"/>
      <c r="D219" s="234" t="s">
        <v>135</v>
      </c>
      <c r="E219" s="245" t="s">
        <v>1</v>
      </c>
      <c r="F219" s="246" t="s">
        <v>173</v>
      </c>
      <c r="G219" s="244"/>
      <c r="H219" s="247">
        <v>0.73799999999999999</v>
      </c>
      <c r="I219" s="248"/>
      <c r="J219" s="244"/>
      <c r="K219" s="244"/>
      <c r="L219" s="249"/>
      <c r="M219" s="250"/>
      <c r="N219" s="251"/>
      <c r="O219" s="251"/>
      <c r="P219" s="251"/>
      <c r="Q219" s="251"/>
      <c r="R219" s="251"/>
      <c r="S219" s="251"/>
      <c r="T219" s="25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3" t="s">
        <v>135</v>
      </c>
      <c r="AU219" s="253" t="s">
        <v>88</v>
      </c>
      <c r="AV219" s="14" t="s">
        <v>88</v>
      </c>
      <c r="AW219" s="14" t="s">
        <v>36</v>
      </c>
      <c r="AX219" s="14" t="s">
        <v>79</v>
      </c>
      <c r="AY219" s="253" t="s">
        <v>126</v>
      </c>
    </row>
    <row r="220" s="14" customFormat="1">
      <c r="A220" s="14"/>
      <c r="B220" s="243"/>
      <c r="C220" s="244"/>
      <c r="D220" s="234" t="s">
        <v>135</v>
      </c>
      <c r="E220" s="245" t="s">
        <v>1</v>
      </c>
      <c r="F220" s="246" t="s">
        <v>174</v>
      </c>
      <c r="G220" s="244"/>
      <c r="H220" s="247">
        <v>0.748</v>
      </c>
      <c r="I220" s="248"/>
      <c r="J220" s="244"/>
      <c r="K220" s="244"/>
      <c r="L220" s="249"/>
      <c r="M220" s="250"/>
      <c r="N220" s="251"/>
      <c r="O220" s="251"/>
      <c r="P220" s="251"/>
      <c r="Q220" s="251"/>
      <c r="R220" s="251"/>
      <c r="S220" s="251"/>
      <c r="T220" s="252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3" t="s">
        <v>135</v>
      </c>
      <c r="AU220" s="253" t="s">
        <v>88</v>
      </c>
      <c r="AV220" s="14" t="s">
        <v>88</v>
      </c>
      <c r="AW220" s="14" t="s">
        <v>36</v>
      </c>
      <c r="AX220" s="14" t="s">
        <v>79</v>
      </c>
      <c r="AY220" s="253" t="s">
        <v>126</v>
      </c>
    </row>
    <row r="221" s="16" customFormat="1">
      <c r="A221" s="16"/>
      <c r="B221" s="265"/>
      <c r="C221" s="266"/>
      <c r="D221" s="234" t="s">
        <v>135</v>
      </c>
      <c r="E221" s="267" t="s">
        <v>1</v>
      </c>
      <c r="F221" s="268" t="s">
        <v>184</v>
      </c>
      <c r="G221" s="266"/>
      <c r="H221" s="269">
        <v>17.890999999999998</v>
      </c>
      <c r="I221" s="270"/>
      <c r="J221" s="266"/>
      <c r="K221" s="266"/>
      <c r="L221" s="271"/>
      <c r="M221" s="272"/>
      <c r="N221" s="273"/>
      <c r="O221" s="273"/>
      <c r="P221" s="273"/>
      <c r="Q221" s="273"/>
      <c r="R221" s="273"/>
      <c r="S221" s="273"/>
      <c r="T221" s="274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T221" s="275" t="s">
        <v>135</v>
      </c>
      <c r="AU221" s="275" t="s">
        <v>88</v>
      </c>
      <c r="AV221" s="16" t="s">
        <v>146</v>
      </c>
      <c r="AW221" s="16" t="s">
        <v>36</v>
      </c>
      <c r="AX221" s="16" t="s">
        <v>79</v>
      </c>
      <c r="AY221" s="275" t="s">
        <v>126</v>
      </c>
    </row>
    <row r="222" s="13" customFormat="1">
      <c r="A222" s="13"/>
      <c r="B222" s="232"/>
      <c r="C222" s="233"/>
      <c r="D222" s="234" t="s">
        <v>135</v>
      </c>
      <c r="E222" s="235" t="s">
        <v>1</v>
      </c>
      <c r="F222" s="236" t="s">
        <v>156</v>
      </c>
      <c r="G222" s="233"/>
      <c r="H222" s="235" t="s">
        <v>1</v>
      </c>
      <c r="I222" s="237"/>
      <c r="J222" s="233"/>
      <c r="K222" s="233"/>
      <c r="L222" s="238"/>
      <c r="M222" s="239"/>
      <c r="N222" s="240"/>
      <c r="O222" s="240"/>
      <c r="P222" s="240"/>
      <c r="Q222" s="240"/>
      <c r="R222" s="240"/>
      <c r="S222" s="240"/>
      <c r="T222" s="24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2" t="s">
        <v>135</v>
      </c>
      <c r="AU222" s="242" t="s">
        <v>88</v>
      </c>
      <c r="AV222" s="13" t="s">
        <v>21</v>
      </c>
      <c r="AW222" s="13" t="s">
        <v>36</v>
      </c>
      <c r="AX222" s="13" t="s">
        <v>79</v>
      </c>
      <c r="AY222" s="242" t="s">
        <v>126</v>
      </c>
    </row>
    <row r="223" s="14" customFormat="1">
      <c r="A223" s="14"/>
      <c r="B223" s="243"/>
      <c r="C223" s="244"/>
      <c r="D223" s="234" t="s">
        <v>135</v>
      </c>
      <c r="E223" s="245" t="s">
        <v>1</v>
      </c>
      <c r="F223" s="246" t="s">
        <v>157</v>
      </c>
      <c r="G223" s="244"/>
      <c r="H223" s="247">
        <v>11.07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3" t="s">
        <v>135</v>
      </c>
      <c r="AU223" s="253" t="s">
        <v>88</v>
      </c>
      <c r="AV223" s="14" t="s">
        <v>88</v>
      </c>
      <c r="AW223" s="14" t="s">
        <v>36</v>
      </c>
      <c r="AX223" s="14" t="s">
        <v>79</v>
      </c>
      <c r="AY223" s="253" t="s">
        <v>126</v>
      </c>
    </row>
    <row r="224" s="16" customFormat="1">
      <c r="A224" s="16"/>
      <c r="B224" s="265"/>
      <c r="C224" s="266"/>
      <c r="D224" s="234" t="s">
        <v>135</v>
      </c>
      <c r="E224" s="267" t="s">
        <v>1</v>
      </c>
      <c r="F224" s="268" t="s">
        <v>184</v>
      </c>
      <c r="G224" s="266"/>
      <c r="H224" s="269">
        <v>11.07</v>
      </c>
      <c r="I224" s="270"/>
      <c r="J224" s="266"/>
      <c r="K224" s="266"/>
      <c r="L224" s="271"/>
      <c r="M224" s="272"/>
      <c r="N224" s="273"/>
      <c r="O224" s="273"/>
      <c r="P224" s="273"/>
      <c r="Q224" s="273"/>
      <c r="R224" s="273"/>
      <c r="S224" s="273"/>
      <c r="T224" s="274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T224" s="275" t="s">
        <v>135</v>
      </c>
      <c r="AU224" s="275" t="s">
        <v>88</v>
      </c>
      <c r="AV224" s="16" t="s">
        <v>146</v>
      </c>
      <c r="AW224" s="16" t="s">
        <v>36</v>
      </c>
      <c r="AX224" s="16" t="s">
        <v>79</v>
      </c>
      <c r="AY224" s="275" t="s">
        <v>126</v>
      </c>
    </row>
    <row r="225" s="15" customFormat="1">
      <c r="A225" s="15"/>
      <c r="B225" s="254"/>
      <c r="C225" s="255"/>
      <c r="D225" s="234" t="s">
        <v>135</v>
      </c>
      <c r="E225" s="256" t="s">
        <v>1</v>
      </c>
      <c r="F225" s="257" t="s">
        <v>141</v>
      </c>
      <c r="G225" s="255"/>
      <c r="H225" s="258">
        <v>28.960999999999999</v>
      </c>
      <c r="I225" s="259"/>
      <c r="J225" s="255"/>
      <c r="K225" s="255"/>
      <c r="L225" s="260"/>
      <c r="M225" s="261"/>
      <c r="N225" s="262"/>
      <c r="O225" s="262"/>
      <c r="P225" s="262"/>
      <c r="Q225" s="262"/>
      <c r="R225" s="262"/>
      <c r="S225" s="262"/>
      <c r="T225" s="263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4" t="s">
        <v>135</v>
      </c>
      <c r="AU225" s="264" t="s">
        <v>88</v>
      </c>
      <c r="AV225" s="15" t="s">
        <v>133</v>
      </c>
      <c r="AW225" s="15" t="s">
        <v>36</v>
      </c>
      <c r="AX225" s="15" t="s">
        <v>21</v>
      </c>
      <c r="AY225" s="264" t="s">
        <v>126</v>
      </c>
    </row>
    <row r="226" s="2" customFormat="1" ht="49.05" customHeight="1">
      <c r="A226" s="39"/>
      <c r="B226" s="40"/>
      <c r="C226" s="219" t="s">
        <v>201</v>
      </c>
      <c r="D226" s="219" t="s">
        <v>128</v>
      </c>
      <c r="E226" s="220" t="s">
        <v>202</v>
      </c>
      <c r="F226" s="221" t="s">
        <v>203</v>
      </c>
      <c r="G226" s="222" t="s">
        <v>154</v>
      </c>
      <c r="H226" s="223">
        <v>1.351</v>
      </c>
      <c r="I226" s="224"/>
      <c r="J226" s="225">
        <f>ROUND(I226*H226,2)</f>
        <v>0</v>
      </c>
      <c r="K226" s="221" t="s">
        <v>132</v>
      </c>
      <c r="L226" s="45"/>
      <c r="M226" s="226" t="s">
        <v>1</v>
      </c>
      <c r="N226" s="227" t="s">
        <v>44</v>
      </c>
      <c r="O226" s="92"/>
      <c r="P226" s="228">
        <f>O226*H226</f>
        <v>0</v>
      </c>
      <c r="Q226" s="228">
        <v>0</v>
      </c>
      <c r="R226" s="228">
        <f>Q226*H226</f>
        <v>0</v>
      </c>
      <c r="S226" s="228">
        <v>0</v>
      </c>
      <c r="T226" s="22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0" t="s">
        <v>133</v>
      </c>
      <c r="AT226" s="230" t="s">
        <v>128</v>
      </c>
      <c r="AU226" s="230" t="s">
        <v>88</v>
      </c>
      <c r="AY226" s="18" t="s">
        <v>126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8" t="s">
        <v>21</v>
      </c>
      <c r="BK226" s="231">
        <f>ROUND(I226*H226,2)</f>
        <v>0</v>
      </c>
      <c r="BL226" s="18" t="s">
        <v>133</v>
      </c>
      <c r="BM226" s="230" t="s">
        <v>204</v>
      </c>
    </row>
    <row r="227" s="13" customFormat="1">
      <c r="A227" s="13"/>
      <c r="B227" s="232"/>
      <c r="C227" s="233"/>
      <c r="D227" s="234" t="s">
        <v>135</v>
      </c>
      <c r="E227" s="235" t="s">
        <v>1</v>
      </c>
      <c r="F227" s="236" t="s">
        <v>136</v>
      </c>
      <c r="G227" s="233"/>
      <c r="H227" s="235" t="s">
        <v>1</v>
      </c>
      <c r="I227" s="237"/>
      <c r="J227" s="233"/>
      <c r="K227" s="233"/>
      <c r="L227" s="238"/>
      <c r="M227" s="239"/>
      <c r="N227" s="240"/>
      <c r="O227" s="240"/>
      <c r="P227" s="240"/>
      <c r="Q227" s="240"/>
      <c r="R227" s="240"/>
      <c r="S227" s="240"/>
      <c r="T227" s="24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2" t="s">
        <v>135</v>
      </c>
      <c r="AU227" s="242" t="s">
        <v>88</v>
      </c>
      <c r="AV227" s="13" t="s">
        <v>21</v>
      </c>
      <c r="AW227" s="13" t="s">
        <v>36</v>
      </c>
      <c r="AX227" s="13" t="s">
        <v>79</v>
      </c>
      <c r="AY227" s="242" t="s">
        <v>126</v>
      </c>
    </row>
    <row r="228" s="13" customFormat="1">
      <c r="A228" s="13"/>
      <c r="B228" s="232"/>
      <c r="C228" s="233"/>
      <c r="D228" s="234" t="s">
        <v>135</v>
      </c>
      <c r="E228" s="235" t="s">
        <v>1</v>
      </c>
      <c r="F228" s="236" t="s">
        <v>205</v>
      </c>
      <c r="G228" s="233"/>
      <c r="H228" s="235" t="s">
        <v>1</v>
      </c>
      <c r="I228" s="237"/>
      <c r="J228" s="233"/>
      <c r="K228" s="233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135</v>
      </c>
      <c r="AU228" s="242" t="s">
        <v>88</v>
      </c>
      <c r="AV228" s="13" t="s">
        <v>21</v>
      </c>
      <c r="AW228" s="13" t="s">
        <v>36</v>
      </c>
      <c r="AX228" s="13" t="s">
        <v>79</v>
      </c>
      <c r="AY228" s="242" t="s">
        <v>126</v>
      </c>
    </row>
    <row r="229" s="14" customFormat="1">
      <c r="A229" s="14"/>
      <c r="B229" s="243"/>
      <c r="C229" s="244"/>
      <c r="D229" s="234" t="s">
        <v>135</v>
      </c>
      <c r="E229" s="245" t="s">
        <v>1</v>
      </c>
      <c r="F229" s="246" t="s">
        <v>206</v>
      </c>
      <c r="G229" s="244"/>
      <c r="H229" s="247">
        <v>0.48199999999999998</v>
      </c>
      <c r="I229" s="248"/>
      <c r="J229" s="244"/>
      <c r="K229" s="244"/>
      <c r="L229" s="249"/>
      <c r="M229" s="250"/>
      <c r="N229" s="251"/>
      <c r="O229" s="251"/>
      <c r="P229" s="251"/>
      <c r="Q229" s="251"/>
      <c r="R229" s="251"/>
      <c r="S229" s="251"/>
      <c r="T229" s="25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3" t="s">
        <v>135</v>
      </c>
      <c r="AU229" s="253" t="s">
        <v>88</v>
      </c>
      <c r="AV229" s="14" t="s">
        <v>88</v>
      </c>
      <c r="AW229" s="14" t="s">
        <v>36</v>
      </c>
      <c r="AX229" s="14" t="s">
        <v>79</v>
      </c>
      <c r="AY229" s="253" t="s">
        <v>126</v>
      </c>
    </row>
    <row r="230" s="14" customFormat="1">
      <c r="A230" s="14"/>
      <c r="B230" s="243"/>
      <c r="C230" s="244"/>
      <c r="D230" s="234" t="s">
        <v>135</v>
      </c>
      <c r="E230" s="245" t="s">
        <v>1</v>
      </c>
      <c r="F230" s="246" t="s">
        <v>207</v>
      </c>
      <c r="G230" s="244"/>
      <c r="H230" s="247">
        <v>0.253</v>
      </c>
      <c r="I230" s="248"/>
      <c r="J230" s="244"/>
      <c r="K230" s="244"/>
      <c r="L230" s="249"/>
      <c r="M230" s="250"/>
      <c r="N230" s="251"/>
      <c r="O230" s="251"/>
      <c r="P230" s="251"/>
      <c r="Q230" s="251"/>
      <c r="R230" s="251"/>
      <c r="S230" s="251"/>
      <c r="T230" s="25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3" t="s">
        <v>135</v>
      </c>
      <c r="AU230" s="253" t="s">
        <v>88</v>
      </c>
      <c r="AV230" s="14" t="s">
        <v>88</v>
      </c>
      <c r="AW230" s="14" t="s">
        <v>36</v>
      </c>
      <c r="AX230" s="14" t="s">
        <v>79</v>
      </c>
      <c r="AY230" s="253" t="s">
        <v>126</v>
      </c>
    </row>
    <row r="231" s="13" customFormat="1">
      <c r="A231" s="13"/>
      <c r="B231" s="232"/>
      <c r="C231" s="233"/>
      <c r="D231" s="234" t="s">
        <v>135</v>
      </c>
      <c r="E231" s="235" t="s">
        <v>1</v>
      </c>
      <c r="F231" s="236" t="s">
        <v>208</v>
      </c>
      <c r="G231" s="233"/>
      <c r="H231" s="235" t="s">
        <v>1</v>
      </c>
      <c r="I231" s="237"/>
      <c r="J231" s="233"/>
      <c r="K231" s="233"/>
      <c r="L231" s="238"/>
      <c r="M231" s="239"/>
      <c r="N231" s="240"/>
      <c r="O231" s="240"/>
      <c r="P231" s="240"/>
      <c r="Q231" s="240"/>
      <c r="R231" s="240"/>
      <c r="S231" s="240"/>
      <c r="T231" s="24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2" t="s">
        <v>135</v>
      </c>
      <c r="AU231" s="242" t="s">
        <v>88</v>
      </c>
      <c r="AV231" s="13" t="s">
        <v>21</v>
      </c>
      <c r="AW231" s="13" t="s">
        <v>36</v>
      </c>
      <c r="AX231" s="13" t="s">
        <v>79</v>
      </c>
      <c r="AY231" s="242" t="s">
        <v>126</v>
      </c>
    </row>
    <row r="232" s="14" customFormat="1">
      <c r="A232" s="14"/>
      <c r="B232" s="243"/>
      <c r="C232" s="244"/>
      <c r="D232" s="234" t="s">
        <v>135</v>
      </c>
      <c r="E232" s="245" t="s">
        <v>1</v>
      </c>
      <c r="F232" s="246" t="s">
        <v>209</v>
      </c>
      <c r="G232" s="244"/>
      <c r="H232" s="247">
        <v>0.61599999999999999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3" t="s">
        <v>135</v>
      </c>
      <c r="AU232" s="253" t="s">
        <v>88</v>
      </c>
      <c r="AV232" s="14" t="s">
        <v>88</v>
      </c>
      <c r="AW232" s="14" t="s">
        <v>36</v>
      </c>
      <c r="AX232" s="14" t="s">
        <v>79</v>
      </c>
      <c r="AY232" s="253" t="s">
        <v>126</v>
      </c>
    </row>
    <row r="233" s="15" customFormat="1">
      <c r="A233" s="15"/>
      <c r="B233" s="254"/>
      <c r="C233" s="255"/>
      <c r="D233" s="234" t="s">
        <v>135</v>
      </c>
      <c r="E233" s="256" t="s">
        <v>1</v>
      </c>
      <c r="F233" s="257" t="s">
        <v>141</v>
      </c>
      <c r="G233" s="255"/>
      <c r="H233" s="258">
        <v>1.351</v>
      </c>
      <c r="I233" s="259"/>
      <c r="J233" s="255"/>
      <c r="K233" s="255"/>
      <c r="L233" s="260"/>
      <c r="M233" s="261"/>
      <c r="N233" s="262"/>
      <c r="O233" s="262"/>
      <c r="P233" s="262"/>
      <c r="Q233" s="262"/>
      <c r="R233" s="262"/>
      <c r="S233" s="262"/>
      <c r="T233" s="263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4" t="s">
        <v>135</v>
      </c>
      <c r="AU233" s="264" t="s">
        <v>88</v>
      </c>
      <c r="AV233" s="15" t="s">
        <v>133</v>
      </c>
      <c r="AW233" s="15" t="s">
        <v>36</v>
      </c>
      <c r="AX233" s="15" t="s">
        <v>21</v>
      </c>
      <c r="AY233" s="264" t="s">
        <v>126</v>
      </c>
    </row>
    <row r="234" s="2" customFormat="1" ht="37.8" customHeight="1">
      <c r="A234" s="39"/>
      <c r="B234" s="40"/>
      <c r="C234" s="219" t="s">
        <v>8</v>
      </c>
      <c r="D234" s="219" t="s">
        <v>128</v>
      </c>
      <c r="E234" s="220" t="s">
        <v>210</v>
      </c>
      <c r="F234" s="221" t="s">
        <v>211</v>
      </c>
      <c r="G234" s="222" t="s">
        <v>154</v>
      </c>
      <c r="H234" s="223">
        <v>57.921999999999997</v>
      </c>
      <c r="I234" s="224"/>
      <c r="J234" s="225">
        <f>ROUND(I234*H234,2)</f>
        <v>0</v>
      </c>
      <c r="K234" s="221" t="s">
        <v>132</v>
      </c>
      <c r="L234" s="45"/>
      <c r="M234" s="226" t="s">
        <v>1</v>
      </c>
      <c r="N234" s="227" t="s">
        <v>44</v>
      </c>
      <c r="O234" s="92"/>
      <c r="P234" s="228">
        <f>O234*H234</f>
        <v>0</v>
      </c>
      <c r="Q234" s="228">
        <v>0</v>
      </c>
      <c r="R234" s="228">
        <f>Q234*H234</f>
        <v>0</v>
      </c>
      <c r="S234" s="228">
        <v>0</v>
      </c>
      <c r="T234" s="22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0" t="s">
        <v>133</v>
      </c>
      <c r="AT234" s="230" t="s">
        <v>128</v>
      </c>
      <c r="AU234" s="230" t="s">
        <v>88</v>
      </c>
      <c r="AY234" s="18" t="s">
        <v>126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8" t="s">
        <v>21</v>
      </c>
      <c r="BK234" s="231">
        <f>ROUND(I234*H234,2)</f>
        <v>0</v>
      </c>
      <c r="BL234" s="18" t="s">
        <v>133</v>
      </c>
      <c r="BM234" s="230" t="s">
        <v>212</v>
      </c>
    </row>
    <row r="235" s="13" customFormat="1">
      <c r="A235" s="13"/>
      <c r="B235" s="232"/>
      <c r="C235" s="233"/>
      <c r="D235" s="234" t="s">
        <v>135</v>
      </c>
      <c r="E235" s="235" t="s">
        <v>1</v>
      </c>
      <c r="F235" s="236" t="s">
        <v>183</v>
      </c>
      <c r="G235" s="233"/>
      <c r="H235" s="235" t="s">
        <v>1</v>
      </c>
      <c r="I235" s="237"/>
      <c r="J235" s="233"/>
      <c r="K235" s="233"/>
      <c r="L235" s="238"/>
      <c r="M235" s="239"/>
      <c r="N235" s="240"/>
      <c r="O235" s="240"/>
      <c r="P235" s="240"/>
      <c r="Q235" s="240"/>
      <c r="R235" s="240"/>
      <c r="S235" s="240"/>
      <c r="T235" s="24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2" t="s">
        <v>135</v>
      </c>
      <c r="AU235" s="242" t="s">
        <v>88</v>
      </c>
      <c r="AV235" s="13" t="s">
        <v>21</v>
      </c>
      <c r="AW235" s="13" t="s">
        <v>36</v>
      </c>
      <c r="AX235" s="13" t="s">
        <v>79</v>
      </c>
      <c r="AY235" s="242" t="s">
        <v>126</v>
      </c>
    </row>
    <row r="236" s="13" customFormat="1">
      <c r="A236" s="13"/>
      <c r="B236" s="232"/>
      <c r="C236" s="233"/>
      <c r="D236" s="234" t="s">
        <v>135</v>
      </c>
      <c r="E236" s="235" t="s">
        <v>1</v>
      </c>
      <c r="F236" s="236" t="s">
        <v>162</v>
      </c>
      <c r="G236" s="233"/>
      <c r="H236" s="235" t="s">
        <v>1</v>
      </c>
      <c r="I236" s="237"/>
      <c r="J236" s="233"/>
      <c r="K236" s="233"/>
      <c r="L236" s="238"/>
      <c r="M236" s="239"/>
      <c r="N236" s="240"/>
      <c r="O236" s="240"/>
      <c r="P236" s="240"/>
      <c r="Q236" s="240"/>
      <c r="R236" s="240"/>
      <c r="S236" s="240"/>
      <c r="T236" s="24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2" t="s">
        <v>135</v>
      </c>
      <c r="AU236" s="242" t="s">
        <v>88</v>
      </c>
      <c r="AV236" s="13" t="s">
        <v>21</v>
      </c>
      <c r="AW236" s="13" t="s">
        <v>36</v>
      </c>
      <c r="AX236" s="13" t="s">
        <v>79</v>
      </c>
      <c r="AY236" s="242" t="s">
        <v>126</v>
      </c>
    </row>
    <row r="237" s="13" customFormat="1">
      <c r="A237" s="13"/>
      <c r="B237" s="232"/>
      <c r="C237" s="233"/>
      <c r="D237" s="234" t="s">
        <v>135</v>
      </c>
      <c r="E237" s="235" t="s">
        <v>1</v>
      </c>
      <c r="F237" s="236" t="s">
        <v>163</v>
      </c>
      <c r="G237" s="233"/>
      <c r="H237" s="235" t="s">
        <v>1</v>
      </c>
      <c r="I237" s="237"/>
      <c r="J237" s="233"/>
      <c r="K237" s="233"/>
      <c r="L237" s="238"/>
      <c r="M237" s="239"/>
      <c r="N237" s="240"/>
      <c r="O237" s="240"/>
      <c r="P237" s="240"/>
      <c r="Q237" s="240"/>
      <c r="R237" s="240"/>
      <c r="S237" s="240"/>
      <c r="T237" s="24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2" t="s">
        <v>135</v>
      </c>
      <c r="AU237" s="242" t="s">
        <v>88</v>
      </c>
      <c r="AV237" s="13" t="s">
        <v>21</v>
      </c>
      <c r="AW237" s="13" t="s">
        <v>36</v>
      </c>
      <c r="AX237" s="13" t="s">
        <v>79</v>
      </c>
      <c r="AY237" s="242" t="s">
        <v>126</v>
      </c>
    </row>
    <row r="238" s="14" customFormat="1">
      <c r="A238" s="14"/>
      <c r="B238" s="243"/>
      <c r="C238" s="244"/>
      <c r="D238" s="234" t="s">
        <v>135</v>
      </c>
      <c r="E238" s="245" t="s">
        <v>1</v>
      </c>
      <c r="F238" s="246" t="s">
        <v>164</v>
      </c>
      <c r="G238" s="244"/>
      <c r="H238" s="247">
        <v>1.3560000000000001</v>
      </c>
      <c r="I238" s="248"/>
      <c r="J238" s="244"/>
      <c r="K238" s="244"/>
      <c r="L238" s="249"/>
      <c r="M238" s="250"/>
      <c r="N238" s="251"/>
      <c r="O238" s="251"/>
      <c r="P238" s="251"/>
      <c r="Q238" s="251"/>
      <c r="R238" s="251"/>
      <c r="S238" s="251"/>
      <c r="T238" s="25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3" t="s">
        <v>135</v>
      </c>
      <c r="AU238" s="253" t="s">
        <v>88</v>
      </c>
      <c r="AV238" s="14" t="s">
        <v>88</v>
      </c>
      <c r="AW238" s="14" t="s">
        <v>36</v>
      </c>
      <c r="AX238" s="14" t="s">
        <v>79</v>
      </c>
      <c r="AY238" s="253" t="s">
        <v>126</v>
      </c>
    </row>
    <row r="239" s="13" customFormat="1">
      <c r="A239" s="13"/>
      <c r="B239" s="232"/>
      <c r="C239" s="233"/>
      <c r="D239" s="234" t="s">
        <v>135</v>
      </c>
      <c r="E239" s="235" t="s">
        <v>1</v>
      </c>
      <c r="F239" s="236" t="s">
        <v>165</v>
      </c>
      <c r="G239" s="233"/>
      <c r="H239" s="235" t="s">
        <v>1</v>
      </c>
      <c r="I239" s="237"/>
      <c r="J239" s="233"/>
      <c r="K239" s="233"/>
      <c r="L239" s="238"/>
      <c r="M239" s="239"/>
      <c r="N239" s="240"/>
      <c r="O239" s="240"/>
      <c r="P239" s="240"/>
      <c r="Q239" s="240"/>
      <c r="R239" s="240"/>
      <c r="S239" s="240"/>
      <c r="T239" s="24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2" t="s">
        <v>135</v>
      </c>
      <c r="AU239" s="242" t="s">
        <v>88</v>
      </c>
      <c r="AV239" s="13" t="s">
        <v>21</v>
      </c>
      <c r="AW239" s="13" t="s">
        <v>36</v>
      </c>
      <c r="AX239" s="13" t="s">
        <v>79</v>
      </c>
      <c r="AY239" s="242" t="s">
        <v>126</v>
      </c>
    </row>
    <row r="240" s="14" customFormat="1">
      <c r="A240" s="14"/>
      <c r="B240" s="243"/>
      <c r="C240" s="244"/>
      <c r="D240" s="234" t="s">
        <v>135</v>
      </c>
      <c r="E240" s="245" t="s">
        <v>1</v>
      </c>
      <c r="F240" s="246" t="s">
        <v>166</v>
      </c>
      <c r="G240" s="244"/>
      <c r="H240" s="247">
        <v>4.2089999999999996</v>
      </c>
      <c r="I240" s="248"/>
      <c r="J240" s="244"/>
      <c r="K240" s="244"/>
      <c r="L240" s="249"/>
      <c r="M240" s="250"/>
      <c r="N240" s="251"/>
      <c r="O240" s="251"/>
      <c r="P240" s="251"/>
      <c r="Q240" s="251"/>
      <c r="R240" s="251"/>
      <c r="S240" s="251"/>
      <c r="T240" s="25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3" t="s">
        <v>135</v>
      </c>
      <c r="AU240" s="253" t="s">
        <v>88</v>
      </c>
      <c r="AV240" s="14" t="s">
        <v>88</v>
      </c>
      <c r="AW240" s="14" t="s">
        <v>36</v>
      </c>
      <c r="AX240" s="14" t="s">
        <v>79</v>
      </c>
      <c r="AY240" s="253" t="s">
        <v>126</v>
      </c>
    </row>
    <row r="241" s="14" customFormat="1">
      <c r="A241" s="14"/>
      <c r="B241" s="243"/>
      <c r="C241" s="244"/>
      <c r="D241" s="234" t="s">
        <v>135</v>
      </c>
      <c r="E241" s="245" t="s">
        <v>1</v>
      </c>
      <c r="F241" s="246" t="s">
        <v>167</v>
      </c>
      <c r="G241" s="244"/>
      <c r="H241" s="247">
        <v>6.1420000000000003</v>
      </c>
      <c r="I241" s="248"/>
      <c r="J241" s="244"/>
      <c r="K241" s="244"/>
      <c r="L241" s="249"/>
      <c r="M241" s="250"/>
      <c r="N241" s="251"/>
      <c r="O241" s="251"/>
      <c r="P241" s="251"/>
      <c r="Q241" s="251"/>
      <c r="R241" s="251"/>
      <c r="S241" s="251"/>
      <c r="T241" s="252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3" t="s">
        <v>135</v>
      </c>
      <c r="AU241" s="253" t="s">
        <v>88</v>
      </c>
      <c r="AV241" s="14" t="s">
        <v>88</v>
      </c>
      <c r="AW241" s="14" t="s">
        <v>36</v>
      </c>
      <c r="AX241" s="14" t="s">
        <v>79</v>
      </c>
      <c r="AY241" s="253" t="s">
        <v>126</v>
      </c>
    </row>
    <row r="242" s="14" customFormat="1">
      <c r="A242" s="14"/>
      <c r="B242" s="243"/>
      <c r="C242" s="244"/>
      <c r="D242" s="234" t="s">
        <v>135</v>
      </c>
      <c r="E242" s="245" t="s">
        <v>1</v>
      </c>
      <c r="F242" s="246" t="s">
        <v>168</v>
      </c>
      <c r="G242" s="244"/>
      <c r="H242" s="247">
        <v>2.6000000000000001</v>
      </c>
      <c r="I242" s="248"/>
      <c r="J242" s="244"/>
      <c r="K242" s="244"/>
      <c r="L242" s="249"/>
      <c r="M242" s="250"/>
      <c r="N242" s="251"/>
      <c r="O242" s="251"/>
      <c r="P242" s="251"/>
      <c r="Q242" s="251"/>
      <c r="R242" s="251"/>
      <c r="S242" s="251"/>
      <c r="T242" s="25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3" t="s">
        <v>135</v>
      </c>
      <c r="AU242" s="253" t="s">
        <v>88</v>
      </c>
      <c r="AV242" s="14" t="s">
        <v>88</v>
      </c>
      <c r="AW242" s="14" t="s">
        <v>36</v>
      </c>
      <c r="AX242" s="14" t="s">
        <v>79</v>
      </c>
      <c r="AY242" s="253" t="s">
        <v>126</v>
      </c>
    </row>
    <row r="243" s="13" customFormat="1">
      <c r="A243" s="13"/>
      <c r="B243" s="232"/>
      <c r="C243" s="233"/>
      <c r="D243" s="234" t="s">
        <v>135</v>
      </c>
      <c r="E243" s="235" t="s">
        <v>1</v>
      </c>
      <c r="F243" s="236" t="s">
        <v>169</v>
      </c>
      <c r="G243" s="233"/>
      <c r="H243" s="235" t="s">
        <v>1</v>
      </c>
      <c r="I243" s="237"/>
      <c r="J243" s="233"/>
      <c r="K243" s="233"/>
      <c r="L243" s="238"/>
      <c r="M243" s="239"/>
      <c r="N243" s="240"/>
      <c r="O243" s="240"/>
      <c r="P243" s="240"/>
      <c r="Q243" s="240"/>
      <c r="R243" s="240"/>
      <c r="S243" s="240"/>
      <c r="T243" s="24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2" t="s">
        <v>135</v>
      </c>
      <c r="AU243" s="242" t="s">
        <v>88</v>
      </c>
      <c r="AV243" s="13" t="s">
        <v>21</v>
      </c>
      <c r="AW243" s="13" t="s">
        <v>36</v>
      </c>
      <c r="AX243" s="13" t="s">
        <v>79</v>
      </c>
      <c r="AY243" s="242" t="s">
        <v>126</v>
      </c>
    </row>
    <row r="244" s="14" customFormat="1">
      <c r="A244" s="14"/>
      <c r="B244" s="243"/>
      <c r="C244" s="244"/>
      <c r="D244" s="234" t="s">
        <v>135</v>
      </c>
      <c r="E244" s="245" t="s">
        <v>1</v>
      </c>
      <c r="F244" s="246" t="s">
        <v>170</v>
      </c>
      <c r="G244" s="244"/>
      <c r="H244" s="247">
        <v>1.228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3" t="s">
        <v>135</v>
      </c>
      <c r="AU244" s="253" t="s">
        <v>88</v>
      </c>
      <c r="AV244" s="14" t="s">
        <v>88</v>
      </c>
      <c r="AW244" s="14" t="s">
        <v>36</v>
      </c>
      <c r="AX244" s="14" t="s">
        <v>79</v>
      </c>
      <c r="AY244" s="253" t="s">
        <v>126</v>
      </c>
    </row>
    <row r="245" s="13" customFormat="1">
      <c r="A245" s="13"/>
      <c r="B245" s="232"/>
      <c r="C245" s="233"/>
      <c r="D245" s="234" t="s">
        <v>135</v>
      </c>
      <c r="E245" s="235" t="s">
        <v>1</v>
      </c>
      <c r="F245" s="236" t="s">
        <v>171</v>
      </c>
      <c r="G245" s="233"/>
      <c r="H245" s="235" t="s">
        <v>1</v>
      </c>
      <c r="I245" s="237"/>
      <c r="J245" s="233"/>
      <c r="K245" s="233"/>
      <c r="L245" s="238"/>
      <c r="M245" s="239"/>
      <c r="N245" s="240"/>
      <c r="O245" s="240"/>
      <c r="P245" s="240"/>
      <c r="Q245" s="240"/>
      <c r="R245" s="240"/>
      <c r="S245" s="240"/>
      <c r="T245" s="24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2" t="s">
        <v>135</v>
      </c>
      <c r="AU245" s="242" t="s">
        <v>88</v>
      </c>
      <c r="AV245" s="13" t="s">
        <v>21</v>
      </c>
      <c r="AW245" s="13" t="s">
        <v>36</v>
      </c>
      <c r="AX245" s="13" t="s">
        <v>79</v>
      </c>
      <c r="AY245" s="242" t="s">
        <v>126</v>
      </c>
    </row>
    <row r="246" s="14" customFormat="1">
      <c r="A246" s="14"/>
      <c r="B246" s="243"/>
      <c r="C246" s="244"/>
      <c r="D246" s="234" t="s">
        <v>135</v>
      </c>
      <c r="E246" s="245" t="s">
        <v>1</v>
      </c>
      <c r="F246" s="246" t="s">
        <v>172</v>
      </c>
      <c r="G246" s="244"/>
      <c r="H246" s="247">
        <v>0.87</v>
      </c>
      <c r="I246" s="248"/>
      <c r="J246" s="244"/>
      <c r="K246" s="244"/>
      <c r="L246" s="249"/>
      <c r="M246" s="250"/>
      <c r="N246" s="251"/>
      <c r="O246" s="251"/>
      <c r="P246" s="251"/>
      <c r="Q246" s="251"/>
      <c r="R246" s="251"/>
      <c r="S246" s="251"/>
      <c r="T246" s="25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3" t="s">
        <v>135</v>
      </c>
      <c r="AU246" s="253" t="s">
        <v>88</v>
      </c>
      <c r="AV246" s="14" t="s">
        <v>88</v>
      </c>
      <c r="AW246" s="14" t="s">
        <v>36</v>
      </c>
      <c r="AX246" s="14" t="s">
        <v>79</v>
      </c>
      <c r="AY246" s="253" t="s">
        <v>126</v>
      </c>
    </row>
    <row r="247" s="14" customFormat="1">
      <c r="A247" s="14"/>
      <c r="B247" s="243"/>
      <c r="C247" s="244"/>
      <c r="D247" s="234" t="s">
        <v>135</v>
      </c>
      <c r="E247" s="245" t="s">
        <v>1</v>
      </c>
      <c r="F247" s="246" t="s">
        <v>173</v>
      </c>
      <c r="G247" s="244"/>
      <c r="H247" s="247">
        <v>0.73799999999999999</v>
      </c>
      <c r="I247" s="248"/>
      <c r="J247" s="244"/>
      <c r="K247" s="244"/>
      <c r="L247" s="249"/>
      <c r="M247" s="250"/>
      <c r="N247" s="251"/>
      <c r="O247" s="251"/>
      <c r="P247" s="251"/>
      <c r="Q247" s="251"/>
      <c r="R247" s="251"/>
      <c r="S247" s="251"/>
      <c r="T247" s="25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3" t="s">
        <v>135</v>
      </c>
      <c r="AU247" s="253" t="s">
        <v>88</v>
      </c>
      <c r="AV247" s="14" t="s">
        <v>88</v>
      </c>
      <c r="AW247" s="14" t="s">
        <v>36</v>
      </c>
      <c r="AX247" s="14" t="s">
        <v>79</v>
      </c>
      <c r="AY247" s="253" t="s">
        <v>126</v>
      </c>
    </row>
    <row r="248" s="14" customFormat="1">
      <c r="A248" s="14"/>
      <c r="B248" s="243"/>
      <c r="C248" s="244"/>
      <c r="D248" s="234" t="s">
        <v>135</v>
      </c>
      <c r="E248" s="245" t="s">
        <v>1</v>
      </c>
      <c r="F248" s="246" t="s">
        <v>174</v>
      </c>
      <c r="G248" s="244"/>
      <c r="H248" s="247">
        <v>0.748</v>
      </c>
      <c r="I248" s="248"/>
      <c r="J248" s="244"/>
      <c r="K248" s="244"/>
      <c r="L248" s="249"/>
      <c r="M248" s="250"/>
      <c r="N248" s="251"/>
      <c r="O248" s="251"/>
      <c r="P248" s="251"/>
      <c r="Q248" s="251"/>
      <c r="R248" s="251"/>
      <c r="S248" s="251"/>
      <c r="T248" s="25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3" t="s">
        <v>135</v>
      </c>
      <c r="AU248" s="253" t="s">
        <v>88</v>
      </c>
      <c r="AV248" s="14" t="s">
        <v>88</v>
      </c>
      <c r="AW248" s="14" t="s">
        <v>36</v>
      </c>
      <c r="AX248" s="14" t="s">
        <v>79</v>
      </c>
      <c r="AY248" s="253" t="s">
        <v>126</v>
      </c>
    </row>
    <row r="249" s="16" customFormat="1">
      <c r="A249" s="16"/>
      <c r="B249" s="265"/>
      <c r="C249" s="266"/>
      <c r="D249" s="234" t="s">
        <v>135</v>
      </c>
      <c r="E249" s="267" t="s">
        <v>1</v>
      </c>
      <c r="F249" s="268" t="s">
        <v>184</v>
      </c>
      <c r="G249" s="266"/>
      <c r="H249" s="269">
        <v>17.890999999999998</v>
      </c>
      <c r="I249" s="270"/>
      <c r="J249" s="266"/>
      <c r="K249" s="266"/>
      <c r="L249" s="271"/>
      <c r="M249" s="272"/>
      <c r="N249" s="273"/>
      <c r="O249" s="273"/>
      <c r="P249" s="273"/>
      <c r="Q249" s="273"/>
      <c r="R249" s="273"/>
      <c r="S249" s="273"/>
      <c r="T249" s="274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T249" s="275" t="s">
        <v>135</v>
      </c>
      <c r="AU249" s="275" t="s">
        <v>88</v>
      </c>
      <c r="AV249" s="16" t="s">
        <v>146</v>
      </c>
      <c r="AW249" s="16" t="s">
        <v>36</v>
      </c>
      <c r="AX249" s="16" t="s">
        <v>79</v>
      </c>
      <c r="AY249" s="275" t="s">
        <v>126</v>
      </c>
    </row>
    <row r="250" s="13" customFormat="1">
      <c r="A250" s="13"/>
      <c r="B250" s="232"/>
      <c r="C250" s="233"/>
      <c r="D250" s="234" t="s">
        <v>135</v>
      </c>
      <c r="E250" s="235" t="s">
        <v>1</v>
      </c>
      <c r="F250" s="236" t="s">
        <v>156</v>
      </c>
      <c r="G250" s="233"/>
      <c r="H250" s="235" t="s">
        <v>1</v>
      </c>
      <c r="I250" s="237"/>
      <c r="J250" s="233"/>
      <c r="K250" s="233"/>
      <c r="L250" s="238"/>
      <c r="M250" s="239"/>
      <c r="N250" s="240"/>
      <c r="O250" s="240"/>
      <c r="P250" s="240"/>
      <c r="Q250" s="240"/>
      <c r="R250" s="240"/>
      <c r="S250" s="240"/>
      <c r="T250" s="24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2" t="s">
        <v>135</v>
      </c>
      <c r="AU250" s="242" t="s">
        <v>88</v>
      </c>
      <c r="AV250" s="13" t="s">
        <v>21</v>
      </c>
      <c r="AW250" s="13" t="s">
        <v>36</v>
      </c>
      <c r="AX250" s="13" t="s">
        <v>79</v>
      </c>
      <c r="AY250" s="242" t="s">
        <v>126</v>
      </c>
    </row>
    <row r="251" s="14" customFormat="1">
      <c r="A251" s="14"/>
      <c r="B251" s="243"/>
      <c r="C251" s="244"/>
      <c r="D251" s="234" t="s">
        <v>135</v>
      </c>
      <c r="E251" s="245" t="s">
        <v>1</v>
      </c>
      <c r="F251" s="246" t="s">
        <v>157</v>
      </c>
      <c r="G251" s="244"/>
      <c r="H251" s="247">
        <v>11.07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3" t="s">
        <v>135</v>
      </c>
      <c r="AU251" s="253" t="s">
        <v>88</v>
      </c>
      <c r="AV251" s="14" t="s">
        <v>88</v>
      </c>
      <c r="AW251" s="14" t="s">
        <v>36</v>
      </c>
      <c r="AX251" s="14" t="s">
        <v>79</v>
      </c>
      <c r="AY251" s="253" t="s">
        <v>126</v>
      </c>
    </row>
    <row r="252" s="16" customFormat="1">
      <c r="A252" s="16"/>
      <c r="B252" s="265"/>
      <c r="C252" s="266"/>
      <c r="D252" s="234" t="s">
        <v>135</v>
      </c>
      <c r="E252" s="267" t="s">
        <v>1</v>
      </c>
      <c r="F252" s="268" t="s">
        <v>184</v>
      </c>
      <c r="G252" s="266"/>
      <c r="H252" s="269">
        <v>11.07</v>
      </c>
      <c r="I252" s="270"/>
      <c r="J252" s="266"/>
      <c r="K252" s="266"/>
      <c r="L252" s="271"/>
      <c r="M252" s="272"/>
      <c r="N252" s="273"/>
      <c r="O252" s="273"/>
      <c r="P252" s="273"/>
      <c r="Q252" s="273"/>
      <c r="R252" s="273"/>
      <c r="S252" s="273"/>
      <c r="T252" s="274"/>
      <c r="U252" s="16"/>
      <c r="V252" s="16"/>
      <c r="W252" s="16"/>
      <c r="X252" s="16"/>
      <c r="Y252" s="16"/>
      <c r="Z252" s="16"/>
      <c r="AA252" s="16"/>
      <c r="AB252" s="16"/>
      <c r="AC252" s="16"/>
      <c r="AD252" s="16"/>
      <c r="AE252" s="16"/>
      <c r="AT252" s="275" t="s">
        <v>135</v>
      </c>
      <c r="AU252" s="275" t="s">
        <v>88</v>
      </c>
      <c r="AV252" s="16" t="s">
        <v>146</v>
      </c>
      <c r="AW252" s="16" t="s">
        <v>36</v>
      </c>
      <c r="AX252" s="16" t="s">
        <v>79</v>
      </c>
      <c r="AY252" s="275" t="s">
        <v>126</v>
      </c>
    </row>
    <row r="253" s="13" customFormat="1">
      <c r="A253" s="13"/>
      <c r="B253" s="232"/>
      <c r="C253" s="233"/>
      <c r="D253" s="234" t="s">
        <v>135</v>
      </c>
      <c r="E253" s="235" t="s">
        <v>1</v>
      </c>
      <c r="F253" s="236" t="s">
        <v>213</v>
      </c>
      <c r="G253" s="233"/>
      <c r="H253" s="235" t="s">
        <v>1</v>
      </c>
      <c r="I253" s="237"/>
      <c r="J253" s="233"/>
      <c r="K253" s="233"/>
      <c r="L253" s="238"/>
      <c r="M253" s="239"/>
      <c r="N253" s="240"/>
      <c r="O253" s="240"/>
      <c r="P253" s="240"/>
      <c r="Q253" s="240"/>
      <c r="R253" s="240"/>
      <c r="S253" s="240"/>
      <c r="T253" s="24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2" t="s">
        <v>135</v>
      </c>
      <c r="AU253" s="242" t="s">
        <v>88</v>
      </c>
      <c r="AV253" s="13" t="s">
        <v>21</v>
      </c>
      <c r="AW253" s="13" t="s">
        <v>36</v>
      </c>
      <c r="AX253" s="13" t="s">
        <v>79</v>
      </c>
      <c r="AY253" s="242" t="s">
        <v>126</v>
      </c>
    </row>
    <row r="254" s="14" customFormat="1">
      <c r="A254" s="14"/>
      <c r="B254" s="243"/>
      <c r="C254" s="244"/>
      <c r="D254" s="234" t="s">
        <v>135</v>
      </c>
      <c r="E254" s="245" t="s">
        <v>1</v>
      </c>
      <c r="F254" s="246" t="s">
        <v>214</v>
      </c>
      <c r="G254" s="244"/>
      <c r="H254" s="247">
        <v>28.960999999999999</v>
      </c>
      <c r="I254" s="248"/>
      <c r="J254" s="244"/>
      <c r="K254" s="244"/>
      <c r="L254" s="249"/>
      <c r="M254" s="250"/>
      <c r="N254" s="251"/>
      <c r="O254" s="251"/>
      <c r="P254" s="251"/>
      <c r="Q254" s="251"/>
      <c r="R254" s="251"/>
      <c r="S254" s="251"/>
      <c r="T254" s="252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3" t="s">
        <v>135</v>
      </c>
      <c r="AU254" s="253" t="s">
        <v>88</v>
      </c>
      <c r="AV254" s="14" t="s">
        <v>88</v>
      </c>
      <c r="AW254" s="14" t="s">
        <v>36</v>
      </c>
      <c r="AX254" s="14" t="s">
        <v>79</v>
      </c>
      <c r="AY254" s="253" t="s">
        <v>126</v>
      </c>
    </row>
    <row r="255" s="15" customFormat="1">
      <c r="A255" s="15"/>
      <c r="B255" s="254"/>
      <c r="C255" s="255"/>
      <c r="D255" s="234" t="s">
        <v>135</v>
      </c>
      <c r="E255" s="256" t="s">
        <v>1</v>
      </c>
      <c r="F255" s="257" t="s">
        <v>141</v>
      </c>
      <c r="G255" s="255"/>
      <c r="H255" s="258">
        <v>57.921999999999997</v>
      </c>
      <c r="I255" s="259"/>
      <c r="J255" s="255"/>
      <c r="K255" s="255"/>
      <c r="L255" s="260"/>
      <c r="M255" s="261"/>
      <c r="N255" s="262"/>
      <c r="O255" s="262"/>
      <c r="P255" s="262"/>
      <c r="Q255" s="262"/>
      <c r="R255" s="262"/>
      <c r="S255" s="262"/>
      <c r="T255" s="263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64" t="s">
        <v>135</v>
      </c>
      <c r="AU255" s="264" t="s">
        <v>88</v>
      </c>
      <c r="AV255" s="15" t="s">
        <v>133</v>
      </c>
      <c r="AW255" s="15" t="s">
        <v>36</v>
      </c>
      <c r="AX255" s="15" t="s">
        <v>21</v>
      </c>
      <c r="AY255" s="264" t="s">
        <v>126</v>
      </c>
    </row>
    <row r="256" s="2" customFormat="1" ht="37.8" customHeight="1">
      <c r="A256" s="39"/>
      <c r="B256" s="40"/>
      <c r="C256" s="219" t="s">
        <v>215</v>
      </c>
      <c r="D256" s="219" t="s">
        <v>128</v>
      </c>
      <c r="E256" s="220" t="s">
        <v>216</v>
      </c>
      <c r="F256" s="221" t="s">
        <v>217</v>
      </c>
      <c r="G256" s="222" t="s">
        <v>131</v>
      </c>
      <c r="H256" s="223">
        <v>71.906000000000006</v>
      </c>
      <c r="I256" s="224"/>
      <c r="J256" s="225">
        <f>ROUND(I256*H256,2)</f>
        <v>0</v>
      </c>
      <c r="K256" s="221" t="s">
        <v>132</v>
      </c>
      <c r="L256" s="45"/>
      <c r="M256" s="226" t="s">
        <v>1</v>
      </c>
      <c r="N256" s="227" t="s">
        <v>44</v>
      </c>
      <c r="O256" s="92"/>
      <c r="P256" s="228">
        <f>O256*H256</f>
        <v>0</v>
      </c>
      <c r="Q256" s="228">
        <v>0</v>
      </c>
      <c r="R256" s="228">
        <f>Q256*H256</f>
        <v>0</v>
      </c>
      <c r="S256" s="228">
        <v>0</v>
      </c>
      <c r="T256" s="22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0" t="s">
        <v>133</v>
      </c>
      <c r="AT256" s="230" t="s">
        <v>128</v>
      </c>
      <c r="AU256" s="230" t="s">
        <v>88</v>
      </c>
      <c r="AY256" s="18" t="s">
        <v>126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8" t="s">
        <v>21</v>
      </c>
      <c r="BK256" s="231">
        <f>ROUND(I256*H256,2)</f>
        <v>0</v>
      </c>
      <c r="BL256" s="18" t="s">
        <v>133</v>
      </c>
      <c r="BM256" s="230" t="s">
        <v>218</v>
      </c>
    </row>
    <row r="257" s="13" customFormat="1">
      <c r="A257" s="13"/>
      <c r="B257" s="232"/>
      <c r="C257" s="233"/>
      <c r="D257" s="234" t="s">
        <v>135</v>
      </c>
      <c r="E257" s="235" t="s">
        <v>1</v>
      </c>
      <c r="F257" s="236" t="s">
        <v>136</v>
      </c>
      <c r="G257" s="233"/>
      <c r="H257" s="235" t="s">
        <v>1</v>
      </c>
      <c r="I257" s="237"/>
      <c r="J257" s="233"/>
      <c r="K257" s="233"/>
      <c r="L257" s="238"/>
      <c r="M257" s="239"/>
      <c r="N257" s="240"/>
      <c r="O257" s="240"/>
      <c r="P257" s="240"/>
      <c r="Q257" s="240"/>
      <c r="R257" s="240"/>
      <c r="S257" s="240"/>
      <c r="T257" s="24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2" t="s">
        <v>135</v>
      </c>
      <c r="AU257" s="242" t="s">
        <v>88</v>
      </c>
      <c r="AV257" s="13" t="s">
        <v>21</v>
      </c>
      <c r="AW257" s="13" t="s">
        <v>36</v>
      </c>
      <c r="AX257" s="13" t="s">
        <v>79</v>
      </c>
      <c r="AY257" s="242" t="s">
        <v>126</v>
      </c>
    </row>
    <row r="258" s="14" customFormat="1">
      <c r="A258" s="14"/>
      <c r="B258" s="243"/>
      <c r="C258" s="244"/>
      <c r="D258" s="234" t="s">
        <v>135</v>
      </c>
      <c r="E258" s="245" t="s">
        <v>1</v>
      </c>
      <c r="F258" s="246" t="s">
        <v>145</v>
      </c>
      <c r="G258" s="244"/>
      <c r="H258" s="247">
        <v>1.607</v>
      </c>
      <c r="I258" s="248"/>
      <c r="J258" s="244"/>
      <c r="K258" s="244"/>
      <c r="L258" s="249"/>
      <c r="M258" s="250"/>
      <c r="N258" s="251"/>
      <c r="O258" s="251"/>
      <c r="P258" s="251"/>
      <c r="Q258" s="251"/>
      <c r="R258" s="251"/>
      <c r="S258" s="251"/>
      <c r="T258" s="25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3" t="s">
        <v>135</v>
      </c>
      <c r="AU258" s="253" t="s">
        <v>88</v>
      </c>
      <c r="AV258" s="14" t="s">
        <v>88</v>
      </c>
      <c r="AW258" s="14" t="s">
        <v>36</v>
      </c>
      <c r="AX258" s="14" t="s">
        <v>79</v>
      </c>
      <c r="AY258" s="253" t="s">
        <v>126</v>
      </c>
    </row>
    <row r="259" s="14" customFormat="1">
      <c r="A259" s="14"/>
      <c r="B259" s="243"/>
      <c r="C259" s="244"/>
      <c r="D259" s="234" t="s">
        <v>135</v>
      </c>
      <c r="E259" s="245" t="s">
        <v>1</v>
      </c>
      <c r="F259" s="246" t="s">
        <v>219</v>
      </c>
      <c r="G259" s="244"/>
      <c r="H259" s="247">
        <v>0.84399999999999997</v>
      </c>
      <c r="I259" s="248"/>
      <c r="J259" s="244"/>
      <c r="K259" s="244"/>
      <c r="L259" s="249"/>
      <c r="M259" s="250"/>
      <c r="N259" s="251"/>
      <c r="O259" s="251"/>
      <c r="P259" s="251"/>
      <c r="Q259" s="251"/>
      <c r="R259" s="251"/>
      <c r="S259" s="251"/>
      <c r="T259" s="25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3" t="s">
        <v>135</v>
      </c>
      <c r="AU259" s="253" t="s">
        <v>88</v>
      </c>
      <c r="AV259" s="14" t="s">
        <v>88</v>
      </c>
      <c r="AW259" s="14" t="s">
        <v>36</v>
      </c>
      <c r="AX259" s="14" t="s">
        <v>79</v>
      </c>
      <c r="AY259" s="253" t="s">
        <v>126</v>
      </c>
    </row>
    <row r="260" s="14" customFormat="1">
      <c r="A260" s="14"/>
      <c r="B260" s="243"/>
      <c r="C260" s="244"/>
      <c r="D260" s="234" t="s">
        <v>135</v>
      </c>
      <c r="E260" s="245" t="s">
        <v>1</v>
      </c>
      <c r="F260" s="246" t="s">
        <v>220</v>
      </c>
      <c r="G260" s="244"/>
      <c r="H260" s="247">
        <v>1.54</v>
      </c>
      <c r="I260" s="248"/>
      <c r="J260" s="244"/>
      <c r="K260" s="244"/>
      <c r="L260" s="249"/>
      <c r="M260" s="250"/>
      <c r="N260" s="251"/>
      <c r="O260" s="251"/>
      <c r="P260" s="251"/>
      <c r="Q260" s="251"/>
      <c r="R260" s="251"/>
      <c r="S260" s="251"/>
      <c r="T260" s="25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3" t="s">
        <v>135</v>
      </c>
      <c r="AU260" s="253" t="s">
        <v>88</v>
      </c>
      <c r="AV260" s="14" t="s">
        <v>88</v>
      </c>
      <c r="AW260" s="14" t="s">
        <v>36</v>
      </c>
      <c r="AX260" s="14" t="s">
        <v>79</v>
      </c>
      <c r="AY260" s="253" t="s">
        <v>126</v>
      </c>
    </row>
    <row r="261" s="13" customFormat="1">
      <c r="A261" s="13"/>
      <c r="B261" s="232"/>
      <c r="C261" s="233"/>
      <c r="D261" s="234" t="s">
        <v>135</v>
      </c>
      <c r="E261" s="235" t="s">
        <v>1</v>
      </c>
      <c r="F261" s="236" t="s">
        <v>221</v>
      </c>
      <c r="G261" s="233"/>
      <c r="H261" s="235" t="s">
        <v>1</v>
      </c>
      <c r="I261" s="237"/>
      <c r="J261" s="233"/>
      <c r="K261" s="233"/>
      <c r="L261" s="238"/>
      <c r="M261" s="239"/>
      <c r="N261" s="240"/>
      <c r="O261" s="240"/>
      <c r="P261" s="240"/>
      <c r="Q261" s="240"/>
      <c r="R261" s="240"/>
      <c r="S261" s="240"/>
      <c r="T261" s="24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2" t="s">
        <v>135</v>
      </c>
      <c r="AU261" s="242" t="s">
        <v>88</v>
      </c>
      <c r="AV261" s="13" t="s">
        <v>21</v>
      </c>
      <c r="AW261" s="13" t="s">
        <v>36</v>
      </c>
      <c r="AX261" s="13" t="s">
        <v>79</v>
      </c>
      <c r="AY261" s="242" t="s">
        <v>126</v>
      </c>
    </row>
    <row r="262" s="14" customFormat="1">
      <c r="A262" s="14"/>
      <c r="B262" s="243"/>
      <c r="C262" s="244"/>
      <c r="D262" s="234" t="s">
        <v>135</v>
      </c>
      <c r="E262" s="245" t="s">
        <v>1</v>
      </c>
      <c r="F262" s="246" t="s">
        <v>222</v>
      </c>
      <c r="G262" s="244"/>
      <c r="H262" s="247">
        <v>34.244999999999997</v>
      </c>
      <c r="I262" s="248"/>
      <c r="J262" s="244"/>
      <c r="K262" s="244"/>
      <c r="L262" s="249"/>
      <c r="M262" s="250"/>
      <c r="N262" s="251"/>
      <c r="O262" s="251"/>
      <c r="P262" s="251"/>
      <c r="Q262" s="251"/>
      <c r="R262" s="251"/>
      <c r="S262" s="251"/>
      <c r="T262" s="25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3" t="s">
        <v>135</v>
      </c>
      <c r="AU262" s="253" t="s">
        <v>88</v>
      </c>
      <c r="AV262" s="14" t="s">
        <v>88</v>
      </c>
      <c r="AW262" s="14" t="s">
        <v>36</v>
      </c>
      <c r="AX262" s="14" t="s">
        <v>79</v>
      </c>
      <c r="AY262" s="253" t="s">
        <v>126</v>
      </c>
    </row>
    <row r="263" s="14" customFormat="1">
      <c r="A263" s="14"/>
      <c r="B263" s="243"/>
      <c r="C263" s="244"/>
      <c r="D263" s="234" t="s">
        <v>135</v>
      </c>
      <c r="E263" s="245" t="s">
        <v>1</v>
      </c>
      <c r="F263" s="246" t="s">
        <v>223</v>
      </c>
      <c r="G263" s="244"/>
      <c r="H263" s="247">
        <v>-1.8500000000000001</v>
      </c>
      <c r="I263" s="248"/>
      <c r="J263" s="244"/>
      <c r="K263" s="244"/>
      <c r="L263" s="249"/>
      <c r="M263" s="250"/>
      <c r="N263" s="251"/>
      <c r="O263" s="251"/>
      <c r="P263" s="251"/>
      <c r="Q263" s="251"/>
      <c r="R263" s="251"/>
      <c r="S263" s="251"/>
      <c r="T263" s="25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3" t="s">
        <v>135</v>
      </c>
      <c r="AU263" s="253" t="s">
        <v>88</v>
      </c>
      <c r="AV263" s="14" t="s">
        <v>88</v>
      </c>
      <c r="AW263" s="14" t="s">
        <v>36</v>
      </c>
      <c r="AX263" s="14" t="s">
        <v>79</v>
      </c>
      <c r="AY263" s="253" t="s">
        <v>126</v>
      </c>
    </row>
    <row r="264" s="14" customFormat="1">
      <c r="A264" s="14"/>
      <c r="B264" s="243"/>
      <c r="C264" s="244"/>
      <c r="D264" s="234" t="s">
        <v>135</v>
      </c>
      <c r="E264" s="245" t="s">
        <v>1</v>
      </c>
      <c r="F264" s="246" t="s">
        <v>224</v>
      </c>
      <c r="G264" s="244"/>
      <c r="H264" s="247">
        <v>35.520000000000003</v>
      </c>
      <c r="I264" s="248"/>
      <c r="J264" s="244"/>
      <c r="K264" s="244"/>
      <c r="L264" s="249"/>
      <c r="M264" s="250"/>
      <c r="N264" s="251"/>
      <c r="O264" s="251"/>
      <c r="P264" s="251"/>
      <c r="Q264" s="251"/>
      <c r="R264" s="251"/>
      <c r="S264" s="251"/>
      <c r="T264" s="25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3" t="s">
        <v>135</v>
      </c>
      <c r="AU264" s="253" t="s">
        <v>88</v>
      </c>
      <c r="AV264" s="14" t="s">
        <v>88</v>
      </c>
      <c r="AW264" s="14" t="s">
        <v>36</v>
      </c>
      <c r="AX264" s="14" t="s">
        <v>79</v>
      </c>
      <c r="AY264" s="253" t="s">
        <v>126</v>
      </c>
    </row>
    <row r="265" s="15" customFormat="1">
      <c r="A265" s="15"/>
      <c r="B265" s="254"/>
      <c r="C265" s="255"/>
      <c r="D265" s="234" t="s">
        <v>135</v>
      </c>
      <c r="E265" s="256" t="s">
        <v>1</v>
      </c>
      <c r="F265" s="257" t="s">
        <v>141</v>
      </c>
      <c r="G265" s="255"/>
      <c r="H265" s="258">
        <v>71.906000000000006</v>
      </c>
      <c r="I265" s="259"/>
      <c r="J265" s="255"/>
      <c r="K265" s="255"/>
      <c r="L265" s="260"/>
      <c r="M265" s="261"/>
      <c r="N265" s="262"/>
      <c r="O265" s="262"/>
      <c r="P265" s="262"/>
      <c r="Q265" s="262"/>
      <c r="R265" s="262"/>
      <c r="S265" s="262"/>
      <c r="T265" s="263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64" t="s">
        <v>135</v>
      </c>
      <c r="AU265" s="264" t="s">
        <v>88</v>
      </c>
      <c r="AV265" s="15" t="s">
        <v>133</v>
      </c>
      <c r="AW265" s="15" t="s">
        <v>36</v>
      </c>
      <c r="AX265" s="15" t="s">
        <v>21</v>
      </c>
      <c r="AY265" s="264" t="s">
        <v>126</v>
      </c>
    </row>
    <row r="266" s="2" customFormat="1" ht="16.5" customHeight="1">
      <c r="A266" s="39"/>
      <c r="B266" s="40"/>
      <c r="C266" s="276" t="s">
        <v>225</v>
      </c>
      <c r="D266" s="276" t="s">
        <v>226</v>
      </c>
      <c r="E266" s="277" t="s">
        <v>227</v>
      </c>
      <c r="F266" s="278" t="s">
        <v>228</v>
      </c>
      <c r="G266" s="279" t="s">
        <v>229</v>
      </c>
      <c r="H266" s="280">
        <v>1.4379999999999999</v>
      </c>
      <c r="I266" s="281"/>
      <c r="J266" s="282">
        <f>ROUND(I266*H266,2)</f>
        <v>0</v>
      </c>
      <c r="K266" s="278" t="s">
        <v>132</v>
      </c>
      <c r="L266" s="283"/>
      <c r="M266" s="284" t="s">
        <v>1</v>
      </c>
      <c r="N266" s="285" t="s">
        <v>44</v>
      </c>
      <c r="O266" s="92"/>
      <c r="P266" s="228">
        <f>O266*H266</f>
        <v>0</v>
      </c>
      <c r="Q266" s="228">
        <v>0.001</v>
      </c>
      <c r="R266" s="228">
        <f>Q266*H266</f>
        <v>0.001438</v>
      </c>
      <c r="S266" s="228">
        <v>0</v>
      </c>
      <c r="T266" s="22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0" t="s">
        <v>185</v>
      </c>
      <c r="AT266" s="230" t="s">
        <v>226</v>
      </c>
      <c r="AU266" s="230" t="s">
        <v>88</v>
      </c>
      <c r="AY266" s="18" t="s">
        <v>126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8" t="s">
        <v>21</v>
      </c>
      <c r="BK266" s="231">
        <f>ROUND(I266*H266,2)</f>
        <v>0</v>
      </c>
      <c r="BL266" s="18" t="s">
        <v>133</v>
      </c>
      <c r="BM266" s="230" t="s">
        <v>230</v>
      </c>
    </row>
    <row r="267" s="14" customFormat="1">
      <c r="A267" s="14"/>
      <c r="B267" s="243"/>
      <c r="C267" s="244"/>
      <c r="D267" s="234" t="s">
        <v>135</v>
      </c>
      <c r="E267" s="244"/>
      <c r="F267" s="246" t="s">
        <v>231</v>
      </c>
      <c r="G267" s="244"/>
      <c r="H267" s="247">
        <v>1.4379999999999999</v>
      </c>
      <c r="I267" s="248"/>
      <c r="J267" s="244"/>
      <c r="K267" s="244"/>
      <c r="L267" s="249"/>
      <c r="M267" s="250"/>
      <c r="N267" s="251"/>
      <c r="O267" s="251"/>
      <c r="P267" s="251"/>
      <c r="Q267" s="251"/>
      <c r="R267" s="251"/>
      <c r="S267" s="251"/>
      <c r="T267" s="252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3" t="s">
        <v>135</v>
      </c>
      <c r="AU267" s="253" t="s">
        <v>88</v>
      </c>
      <c r="AV267" s="14" t="s">
        <v>88</v>
      </c>
      <c r="AW267" s="14" t="s">
        <v>4</v>
      </c>
      <c r="AX267" s="14" t="s">
        <v>21</v>
      </c>
      <c r="AY267" s="253" t="s">
        <v>126</v>
      </c>
    </row>
    <row r="268" s="2" customFormat="1" ht="33" customHeight="1">
      <c r="A268" s="39"/>
      <c r="B268" s="40"/>
      <c r="C268" s="219" t="s">
        <v>232</v>
      </c>
      <c r="D268" s="219" t="s">
        <v>128</v>
      </c>
      <c r="E268" s="220" t="s">
        <v>233</v>
      </c>
      <c r="F268" s="221" t="s">
        <v>234</v>
      </c>
      <c r="G268" s="222" t="s">
        <v>131</v>
      </c>
      <c r="H268" s="223">
        <v>71.906000000000006</v>
      </c>
      <c r="I268" s="224"/>
      <c r="J268" s="225">
        <f>ROUND(I268*H268,2)</f>
        <v>0</v>
      </c>
      <c r="K268" s="221" t="s">
        <v>132</v>
      </c>
      <c r="L268" s="45"/>
      <c r="M268" s="226" t="s">
        <v>1</v>
      </c>
      <c r="N268" s="227" t="s">
        <v>44</v>
      </c>
      <c r="O268" s="92"/>
      <c r="P268" s="228">
        <f>O268*H268</f>
        <v>0</v>
      </c>
      <c r="Q268" s="228">
        <v>0</v>
      </c>
      <c r="R268" s="228">
        <f>Q268*H268</f>
        <v>0</v>
      </c>
      <c r="S268" s="228">
        <v>0</v>
      </c>
      <c r="T268" s="22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0" t="s">
        <v>133</v>
      </c>
      <c r="AT268" s="230" t="s">
        <v>128</v>
      </c>
      <c r="AU268" s="230" t="s">
        <v>88</v>
      </c>
      <c r="AY268" s="18" t="s">
        <v>126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8" t="s">
        <v>21</v>
      </c>
      <c r="BK268" s="231">
        <f>ROUND(I268*H268,2)</f>
        <v>0</v>
      </c>
      <c r="BL268" s="18" t="s">
        <v>133</v>
      </c>
      <c r="BM268" s="230" t="s">
        <v>235</v>
      </c>
    </row>
    <row r="269" s="13" customFormat="1">
      <c r="A269" s="13"/>
      <c r="B269" s="232"/>
      <c r="C269" s="233"/>
      <c r="D269" s="234" t="s">
        <v>135</v>
      </c>
      <c r="E269" s="235" t="s">
        <v>1</v>
      </c>
      <c r="F269" s="236" t="s">
        <v>136</v>
      </c>
      <c r="G269" s="233"/>
      <c r="H269" s="235" t="s">
        <v>1</v>
      </c>
      <c r="I269" s="237"/>
      <c r="J269" s="233"/>
      <c r="K269" s="233"/>
      <c r="L269" s="238"/>
      <c r="M269" s="239"/>
      <c r="N269" s="240"/>
      <c r="O269" s="240"/>
      <c r="P269" s="240"/>
      <c r="Q269" s="240"/>
      <c r="R269" s="240"/>
      <c r="S269" s="240"/>
      <c r="T269" s="24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2" t="s">
        <v>135</v>
      </c>
      <c r="AU269" s="242" t="s">
        <v>88</v>
      </c>
      <c r="AV269" s="13" t="s">
        <v>21</v>
      </c>
      <c r="AW269" s="13" t="s">
        <v>36</v>
      </c>
      <c r="AX269" s="13" t="s">
        <v>79</v>
      </c>
      <c r="AY269" s="242" t="s">
        <v>126</v>
      </c>
    </row>
    <row r="270" s="14" customFormat="1">
      <c r="A270" s="14"/>
      <c r="B270" s="243"/>
      <c r="C270" s="244"/>
      <c r="D270" s="234" t="s">
        <v>135</v>
      </c>
      <c r="E270" s="245" t="s">
        <v>1</v>
      </c>
      <c r="F270" s="246" t="s">
        <v>145</v>
      </c>
      <c r="G270" s="244"/>
      <c r="H270" s="247">
        <v>1.607</v>
      </c>
      <c r="I270" s="248"/>
      <c r="J270" s="244"/>
      <c r="K270" s="244"/>
      <c r="L270" s="249"/>
      <c r="M270" s="250"/>
      <c r="N270" s="251"/>
      <c r="O270" s="251"/>
      <c r="P270" s="251"/>
      <c r="Q270" s="251"/>
      <c r="R270" s="251"/>
      <c r="S270" s="251"/>
      <c r="T270" s="252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3" t="s">
        <v>135</v>
      </c>
      <c r="AU270" s="253" t="s">
        <v>88</v>
      </c>
      <c r="AV270" s="14" t="s">
        <v>88</v>
      </c>
      <c r="AW270" s="14" t="s">
        <v>36</v>
      </c>
      <c r="AX270" s="14" t="s">
        <v>79</v>
      </c>
      <c r="AY270" s="253" t="s">
        <v>126</v>
      </c>
    </row>
    <row r="271" s="14" customFormat="1">
      <c r="A271" s="14"/>
      <c r="B271" s="243"/>
      <c r="C271" s="244"/>
      <c r="D271" s="234" t="s">
        <v>135</v>
      </c>
      <c r="E271" s="245" t="s">
        <v>1</v>
      </c>
      <c r="F271" s="246" t="s">
        <v>219</v>
      </c>
      <c r="G271" s="244"/>
      <c r="H271" s="247">
        <v>0.84399999999999997</v>
      </c>
      <c r="I271" s="248"/>
      <c r="J271" s="244"/>
      <c r="K271" s="244"/>
      <c r="L271" s="249"/>
      <c r="M271" s="250"/>
      <c r="N271" s="251"/>
      <c r="O271" s="251"/>
      <c r="P271" s="251"/>
      <c r="Q271" s="251"/>
      <c r="R271" s="251"/>
      <c r="S271" s="251"/>
      <c r="T271" s="252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3" t="s">
        <v>135</v>
      </c>
      <c r="AU271" s="253" t="s">
        <v>88</v>
      </c>
      <c r="AV271" s="14" t="s">
        <v>88</v>
      </c>
      <c r="AW271" s="14" t="s">
        <v>36</v>
      </c>
      <c r="AX271" s="14" t="s">
        <v>79</v>
      </c>
      <c r="AY271" s="253" t="s">
        <v>126</v>
      </c>
    </row>
    <row r="272" s="14" customFormat="1">
      <c r="A272" s="14"/>
      <c r="B272" s="243"/>
      <c r="C272" s="244"/>
      <c r="D272" s="234" t="s">
        <v>135</v>
      </c>
      <c r="E272" s="245" t="s">
        <v>1</v>
      </c>
      <c r="F272" s="246" t="s">
        <v>220</v>
      </c>
      <c r="G272" s="244"/>
      <c r="H272" s="247">
        <v>1.54</v>
      </c>
      <c r="I272" s="248"/>
      <c r="J272" s="244"/>
      <c r="K272" s="244"/>
      <c r="L272" s="249"/>
      <c r="M272" s="250"/>
      <c r="N272" s="251"/>
      <c r="O272" s="251"/>
      <c r="P272" s="251"/>
      <c r="Q272" s="251"/>
      <c r="R272" s="251"/>
      <c r="S272" s="251"/>
      <c r="T272" s="252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3" t="s">
        <v>135</v>
      </c>
      <c r="AU272" s="253" t="s">
        <v>88</v>
      </c>
      <c r="AV272" s="14" t="s">
        <v>88</v>
      </c>
      <c r="AW272" s="14" t="s">
        <v>36</v>
      </c>
      <c r="AX272" s="14" t="s">
        <v>79</v>
      </c>
      <c r="AY272" s="253" t="s">
        <v>126</v>
      </c>
    </row>
    <row r="273" s="13" customFormat="1">
      <c r="A273" s="13"/>
      <c r="B273" s="232"/>
      <c r="C273" s="233"/>
      <c r="D273" s="234" t="s">
        <v>135</v>
      </c>
      <c r="E273" s="235" t="s">
        <v>1</v>
      </c>
      <c r="F273" s="236" t="s">
        <v>221</v>
      </c>
      <c r="G273" s="233"/>
      <c r="H273" s="235" t="s">
        <v>1</v>
      </c>
      <c r="I273" s="237"/>
      <c r="J273" s="233"/>
      <c r="K273" s="233"/>
      <c r="L273" s="238"/>
      <c r="M273" s="239"/>
      <c r="N273" s="240"/>
      <c r="O273" s="240"/>
      <c r="P273" s="240"/>
      <c r="Q273" s="240"/>
      <c r="R273" s="240"/>
      <c r="S273" s="240"/>
      <c r="T273" s="24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2" t="s">
        <v>135</v>
      </c>
      <c r="AU273" s="242" t="s">
        <v>88</v>
      </c>
      <c r="AV273" s="13" t="s">
        <v>21</v>
      </c>
      <c r="AW273" s="13" t="s">
        <v>36</v>
      </c>
      <c r="AX273" s="13" t="s">
        <v>79</v>
      </c>
      <c r="AY273" s="242" t="s">
        <v>126</v>
      </c>
    </row>
    <row r="274" s="14" customFormat="1">
      <c r="A274" s="14"/>
      <c r="B274" s="243"/>
      <c r="C274" s="244"/>
      <c r="D274" s="234" t="s">
        <v>135</v>
      </c>
      <c r="E274" s="245" t="s">
        <v>1</v>
      </c>
      <c r="F274" s="246" t="s">
        <v>222</v>
      </c>
      <c r="G274" s="244"/>
      <c r="H274" s="247">
        <v>34.244999999999997</v>
      </c>
      <c r="I274" s="248"/>
      <c r="J274" s="244"/>
      <c r="K274" s="244"/>
      <c r="L274" s="249"/>
      <c r="M274" s="250"/>
      <c r="N274" s="251"/>
      <c r="O274" s="251"/>
      <c r="P274" s="251"/>
      <c r="Q274" s="251"/>
      <c r="R274" s="251"/>
      <c r="S274" s="251"/>
      <c r="T274" s="252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3" t="s">
        <v>135</v>
      </c>
      <c r="AU274" s="253" t="s">
        <v>88</v>
      </c>
      <c r="AV274" s="14" t="s">
        <v>88</v>
      </c>
      <c r="AW274" s="14" t="s">
        <v>36</v>
      </c>
      <c r="AX274" s="14" t="s">
        <v>79</v>
      </c>
      <c r="AY274" s="253" t="s">
        <v>126</v>
      </c>
    </row>
    <row r="275" s="14" customFormat="1">
      <c r="A275" s="14"/>
      <c r="B275" s="243"/>
      <c r="C275" s="244"/>
      <c r="D275" s="234" t="s">
        <v>135</v>
      </c>
      <c r="E275" s="245" t="s">
        <v>1</v>
      </c>
      <c r="F275" s="246" t="s">
        <v>223</v>
      </c>
      <c r="G275" s="244"/>
      <c r="H275" s="247">
        <v>-1.8500000000000001</v>
      </c>
      <c r="I275" s="248"/>
      <c r="J275" s="244"/>
      <c r="K275" s="244"/>
      <c r="L275" s="249"/>
      <c r="M275" s="250"/>
      <c r="N275" s="251"/>
      <c r="O275" s="251"/>
      <c r="P275" s="251"/>
      <c r="Q275" s="251"/>
      <c r="R275" s="251"/>
      <c r="S275" s="251"/>
      <c r="T275" s="252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3" t="s">
        <v>135</v>
      </c>
      <c r="AU275" s="253" t="s">
        <v>88</v>
      </c>
      <c r="AV275" s="14" t="s">
        <v>88</v>
      </c>
      <c r="AW275" s="14" t="s">
        <v>36</v>
      </c>
      <c r="AX275" s="14" t="s">
        <v>79</v>
      </c>
      <c r="AY275" s="253" t="s">
        <v>126</v>
      </c>
    </row>
    <row r="276" s="14" customFormat="1">
      <c r="A276" s="14"/>
      <c r="B276" s="243"/>
      <c r="C276" s="244"/>
      <c r="D276" s="234" t="s">
        <v>135</v>
      </c>
      <c r="E276" s="245" t="s">
        <v>1</v>
      </c>
      <c r="F276" s="246" t="s">
        <v>224</v>
      </c>
      <c r="G276" s="244"/>
      <c r="H276" s="247">
        <v>35.520000000000003</v>
      </c>
      <c r="I276" s="248"/>
      <c r="J276" s="244"/>
      <c r="K276" s="244"/>
      <c r="L276" s="249"/>
      <c r="M276" s="250"/>
      <c r="N276" s="251"/>
      <c r="O276" s="251"/>
      <c r="P276" s="251"/>
      <c r="Q276" s="251"/>
      <c r="R276" s="251"/>
      <c r="S276" s="251"/>
      <c r="T276" s="25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3" t="s">
        <v>135</v>
      </c>
      <c r="AU276" s="253" t="s">
        <v>88</v>
      </c>
      <c r="AV276" s="14" t="s">
        <v>88</v>
      </c>
      <c r="AW276" s="14" t="s">
        <v>36</v>
      </c>
      <c r="AX276" s="14" t="s">
        <v>79</v>
      </c>
      <c r="AY276" s="253" t="s">
        <v>126</v>
      </c>
    </row>
    <row r="277" s="15" customFormat="1">
      <c r="A277" s="15"/>
      <c r="B277" s="254"/>
      <c r="C277" s="255"/>
      <c r="D277" s="234" t="s">
        <v>135</v>
      </c>
      <c r="E277" s="256" t="s">
        <v>1</v>
      </c>
      <c r="F277" s="257" t="s">
        <v>141</v>
      </c>
      <c r="G277" s="255"/>
      <c r="H277" s="258">
        <v>71.906000000000006</v>
      </c>
      <c r="I277" s="259"/>
      <c r="J277" s="255"/>
      <c r="K277" s="255"/>
      <c r="L277" s="260"/>
      <c r="M277" s="261"/>
      <c r="N277" s="262"/>
      <c r="O277" s="262"/>
      <c r="P277" s="262"/>
      <c r="Q277" s="262"/>
      <c r="R277" s="262"/>
      <c r="S277" s="262"/>
      <c r="T277" s="263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64" t="s">
        <v>135</v>
      </c>
      <c r="AU277" s="264" t="s">
        <v>88</v>
      </c>
      <c r="AV277" s="15" t="s">
        <v>133</v>
      </c>
      <c r="AW277" s="15" t="s">
        <v>36</v>
      </c>
      <c r="AX277" s="15" t="s">
        <v>21</v>
      </c>
      <c r="AY277" s="264" t="s">
        <v>126</v>
      </c>
    </row>
    <row r="278" s="2" customFormat="1" ht="16.5" customHeight="1">
      <c r="A278" s="39"/>
      <c r="B278" s="40"/>
      <c r="C278" s="276" t="s">
        <v>236</v>
      </c>
      <c r="D278" s="276" t="s">
        <v>226</v>
      </c>
      <c r="E278" s="277" t="s">
        <v>237</v>
      </c>
      <c r="F278" s="278" t="s">
        <v>238</v>
      </c>
      <c r="G278" s="279" t="s">
        <v>239</v>
      </c>
      <c r="H278" s="280">
        <v>24.449000000000002</v>
      </c>
      <c r="I278" s="281"/>
      <c r="J278" s="282">
        <f>ROUND(I278*H278,2)</f>
        <v>0</v>
      </c>
      <c r="K278" s="278" t="s">
        <v>132</v>
      </c>
      <c r="L278" s="283"/>
      <c r="M278" s="284" t="s">
        <v>1</v>
      </c>
      <c r="N278" s="285" t="s">
        <v>44</v>
      </c>
      <c r="O278" s="92"/>
      <c r="P278" s="228">
        <f>O278*H278</f>
        <v>0</v>
      </c>
      <c r="Q278" s="228">
        <v>1</v>
      </c>
      <c r="R278" s="228">
        <f>Q278*H278</f>
        <v>24.449000000000002</v>
      </c>
      <c r="S278" s="228">
        <v>0</v>
      </c>
      <c r="T278" s="229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0" t="s">
        <v>185</v>
      </c>
      <c r="AT278" s="230" t="s">
        <v>226</v>
      </c>
      <c r="AU278" s="230" t="s">
        <v>88</v>
      </c>
      <c r="AY278" s="18" t="s">
        <v>126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8" t="s">
        <v>21</v>
      </c>
      <c r="BK278" s="231">
        <f>ROUND(I278*H278,2)</f>
        <v>0</v>
      </c>
      <c r="BL278" s="18" t="s">
        <v>133</v>
      </c>
      <c r="BM278" s="230" t="s">
        <v>240</v>
      </c>
    </row>
    <row r="279" s="2" customFormat="1" ht="16.5" customHeight="1">
      <c r="A279" s="39"/>
      <c r="B279" s="40"/>
      <c r="C279" s="276" t="s">
        <v>241</v>
      </c>
      <c r="D279" s="276" t="s">
        <v>226</v>
      </c>
      <c r="E279" s="277" t="s">
        <v>242</v>
      </c>
      <c r="F279" s="278" t="s">
        <v>243</v>
      </c>
      <c r="G279" s="279" t="s">
        <v>239</v>
      </c>
      <c r="H279" s="280">
        <v>24.341000000000001</v>
      </c>
      <c r="I279" s="281"/>
      <c r="J279" s="282">
        <f>ROUND(I279*H279,2)</f>
        <v>0</v>
      </c>
      <c r="K279" s="278" t="s">
        <v>132</v>
      </c>
      <c r="L279" s="283"/>
      <c r="M279" s="284" t="s">
        <v>1</v>
      </c>
      <c r="N279" s="285" t="s">
        <v>44</v>
      </c>
      <c r="O279" s="92"/>
      <c r="P279" s="228">
        <f>O279*H279</f>
        <v>0</v>
      </c>
      <c r="Q279" s="228">
        <v>1</v>
      </c>
      <c r="R279" s="228">
        <f>Q279*H279</f>
        <v>24.341000000000001</v>
      </c>
      <c r="S279" s="228">
        <v>0</v>
      </c>
      <c r="T279" s="229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0" t="s">
        <v>185</v>
      </c>
      <c r="AT279" s="230" t="s">
        <v>226</v>
      </c>
      <c r="AU279" s="230" t="s">
        <v>88</v>
      </c>
      <c r="AY279" s="18" t="s">
        <v>126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8" t="s">
        <v>21</v>
      </c>
      <c r="BK279" s="231">
        <f>ROUND(I279*H279,2)</f>
        <v>0</v>
      </c>
      <c r="BL279" s="18" t="s">
        <v>133</v>
      </c>
      <c r="BM279" s="230" t="s">
        <v>244</v>
      </c>
    </row>
    <row r="280" s="2" customFormat="1" ht="21.75" customHeight="1">
      <c r="A280" s="39"/>
      <c r="B280" s="40"/>
      <c r="C280" s="219" t="s">
        <v>245</v>
      </c>
      <c r="D280" s="219" t="s">
        <v>128</v>
      </c>
      <c r="E280" s="220" t="s">
        <v>246</v>
      </c>
      <c r="F280" s="221" t="s">
        <v>247</v>
      </c>
      <c r="G280" s="222" t="s">
        <v>131</v>
      </c>
      <c r="H280" s="223">
        <v>71.906000000000006</v>
      </c>
      <c r="I280" s="224"/>
      <c r="J280" s="225">
        <f>ROUND(I280*H280,2)</f>
        <v>0</v>
      </c>
      <c r="K280" s="221" t="s">
        <v>132</v>
      </c>
      <c r="L280" s="45"/>
      <c r="M280" s="226" t="s">
        <v>1</v>
      </c>
      <c r="N280" s="227" t="s">
        <v>44</v>
      </c>
      <c r="O280" s="92"/>
      <c r="P280" s="228">
        <f>O280*H280</f>
        <v>0</v>
      </c>
      <c r="Q280" s="228">
        <v>0</v>
      </c>
      <c r="R280" s="228">
        <f>Q280*H280</f>
        <v>0</v>
      </c>
      <c r="S280" s="228">
        <v>0</v>
      </c>
      <c r="T280" s="22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0" t="s">
        <v>133</v>
      </c>
      <c r="AT280" s="230" t="s">
        <v>128</v>
      </c>
      <c r="AU280" s="230" t="s">
        <v>88</v>
      </c>
      <c r="AY280" s="18" t="s">
        <v>126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8" t="s">
        <v>21</v>
      </c>
      <c r="BK280" s="231">
        <f>ROUND(I280*H280,2)</f>
        <v>0</v>
      </c>
      <c r="BL280" s="18" t="s">
        <v>133</v>
      </c>
      <c r="BM280" s="230" t="s">
        <v>248</v>
      </c>
    </row>
    <row r="281" s="13" customFormat="1">
      <c r="A281" s="13"/>
      <c r="B281" s="232"/>
      <c r="C281" s="233"/>
      <c r="D281" s="234" t="s">
        <v>135</v>
      </c>
      <c r="E281" s="235" t="s">
        <v>1</v>
      </c>
      <c r="F281" s="236" t="s">
        <v>136</v>
      </c>
      <c r="G281" s="233"/>
      <c r="H281" s="235" t="s">
        <v>1</v>
      </c>
      <c r="I281" s="237"/>
      <c r="J281" s="233"/>
      <c r="K281" s="233"/>
      <c r="L281" s="238"/>
      <c r="M281" s="239"/>
      <c r="N281" s="240"/>
      <c r="O281" s="240"/>
      <c r="P281" s="240"/>
      <c r="Q281" s="240"/>
      <c r="R281" s="240"/>
      <c r="S281" s="240"/>
      <c r="T281" s="24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2" t="s">
        <v>135</v>
      </c>
      <c r="AU281" s="242" t="s">
        <v>88</v>
      </c>
      <c r="AV281" s="13" t="s">
        <v>21</v>
      </c>
      <c r="AW281" s="13" t="s">
        <v>36</v>
      </c>
      <c r="AX281" s="13" t="s">
        <v>79</v>
      </c>
      <c r="AY281" s="242" t="s">
        <v>126</v>
      </c>
    </row>
    <row r="282" s="14" customFormat="1">
      <c r="A282" s="14"/>
      <c r="B282" s="243"/>
      <c r="C282" s="244"/>
      <c r="D282" s="234" t="s">
        <v>135</v>
      </c>
      <c r="E282" s="245" t="s">
        <v>1</v>
      </c>
      <c r="F282" s="246" t="s">
        <v>145</v>
      </c>
      <c r="G282" s="244"/>
      <c r="H282" s="247">
        <v>1.607</v>
      </c>
      <c r="I282" s="248"/>
      <c r="J282" s="244"/>
      <c r="K282" s="244"/>
      <c r="L282" s="249"/>
      <c r="M282" s="250"/>
      <c r="N282" s="251"/>
      <c r="O282" s="251"/>
      <c r="P282" s="251"/>
      <c r="Q282" s="251"/>
      <c r="R282" s="251"/>
      <c r="S282" s="251"/>
      <c r="T282" s="252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3" t="s">
        <v>135</v>
      </c>
      <c r="AU282" s="253" t="s">
        <v>88</v>
      </c>
      <c r="AV282" s="14" t="s">
        <v>88</v>
      </c>
      <c r="AW282" s="14" t="s">
        <v>36</v>
      </c>
      <c r="AX282" s="14" t="s">
        <v>79</v>
      </c>
      <c r="AY282" s="253" t="s">
        <v>126</v>
      </c>
    </row>
    <row r="283" s="14" customFormat="1">
      <c r="A283" s="14"/>
      <c r="B283" s="243"/>
      <c r="C283" s="244"/>
      <c r="D283" s="234" t="s">
        <v>135</v>
      </c>
      <c r="E283" s="245" t="s">
        <v>1</v>
      </c>
      <c r="F283" s="246" t="s">
        <v>219</v>
      </c>
      <c r="G283" s="244"/>
      <c r="H283" s="247">
        <v>0.84399999999999997</v>
      </c>
      <c r="I283" s="248"/>
      <c r="J283" s="244"/>
      <c r="K283" s="244"/>
      <c r="L283" s="249"/>
      <c r="M283" s="250"/>
      <c r="N283" s="251"/>
      <c r="O283" s="251"/>
      <c r="P283" s="251"/>
      <c r="Q283" s="251"/>
      <c r="R283" s="251"/>
      <c r="S283" s="251"/>
      <c r="T283" s="25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3" t="s">
        <v>135</v>
      </c>
      <c r="AU283" s="253" t="s">
        <v>88</v>
      </c>
      <c r="AV283" s="14" t="s">
        <v>88</v>
      </c>
      <c r="AW283" s="14" t="s">
        <v>36</v>
      </c>
      <c r="AX283" s="14" t="s">
        <v>79</v>
      </c>
      <c r="AY283" s="253" t="s">
        <v>126</v>
      </c>
    </row>
    <row r="284" s="14" customFormat="1">
      <c r="A284" s="14"/>
      <c r="B284" s="243"/>
      <c r="C284" s="244"/>
      <c r="D284" s="234" t="s">
        <v>135</v>
      </c>
      <c r="E284" s="245" t="s">
        <v>1</v>
      </c>
      <c r="F284" s="246" t="s">
        <v>220</v>
      </c>
      <c r="G284" s="244"/>
      <c r="H284" s="247">
        <v>1.54</v>
      </c>
      <c r="I284" s="248"/>
      <c r="J284" s="244"/>
      <c r="K284" s="244"/>
      <c r="L284" s="249"/>
      <c r="M284" s="250"/>
      <c r="N284" s="251"/>
      <c r="O284" s="251"/>
      <c r="P284" s="251"/>
      <c r="Q284" s="251"/>
      <c r="R284" s="251"/>
      <c r="S284" s="251"/>
      <c r="T284" s="252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3" t="s">
        <v>135</v>
      </c>
      <c r="AU284" s="253" t="s">
        <v>88</v>
      </c>
      <c r="AV284" s="14" t="s">
        <v>88</v>
      </c>
      <c r="AW284" s="14" t="s">
        <v>36</v>
      </c>
      <c r="AX284" s="14" t="s">
        <v>79</v>
      </c>
      <c r="AY284" s="253" t="s">
        <v>126</v>
      </c>
    </row>
    <row r="285" s="13" customFormat="1">
      <c r="A285" s="13"/>
      <c r="B285" s="232"/>
      <c r="C285" s="233"/>
      <c r="D285" s="234" t="s">
        <v>135</v>
      </c>
      <c r="E285" s="235" t="s">
        <v>1</v>
      </c>
      <c r="F285" s="236" t="s">
        <v>221</v>
      </c>
      <c r="G285" s="233"/>
      <c r="H285" s="235" t="s">
        <v>1</v>
      </c>
      <c r="I285" s="237"/>
      <c r="J285" s="233"/>
      <c r="K285" s="233"/>
      <c r="L285" s="238"/>
      <c r="M285" s="239"/>
      <c r="N285" s="240"/>
      <c r="O285" s="240"/>
      <c r="P285" s="240"/>
      <c r="Q285" s="240"/>
      <c r="R285" s="240"/>
      <c r="S285" s="240"/>
      <c r="T285" s="24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2" t="s">
        <v>135</v>
      </c>
      <c r="AU285" s="242" t="s">
        <v>88</v>
      </c>
      <c r="AV285" s="13" t="s">
        <v>21</v>
      </c>
      <c r="AW285" s="13" t="s">
        <v>36</v>
      </c>
      <c r="AX285" s="13" t="s">
        <v>79</v>
      </c>
      <c r="AY285" s="242" t="s">
        <v>126</v>
      </c>
    </row>
    <row r="286" s="14" customFormat="1">
      <c r="A286" s="14"/>
      <c r="B286" s="243"/>
      <c r="C286" s="244"/>
      <c r="D286" s="234" t="s">
        <v>135</v>
      </c>
      <c r="E286" s="245" t="s">
        <v>1</v>
      </c>
      <c r="F286" s="246" t="s">
        <v>222</v>
      </c>
      <c r="G286" s="244"/>
      <c r="H286" s="247">
        <v>34.244999999999997</v>
      </c>
      <c r="I286" s="248"/>
      <c r="J286" s="244"/>
      <c r="K286" s="244"/>
      <c r="L286" s="249"/>
      <c r="M286" s="250"/>
      <c r="N286" s="251"/>
      <c r="O286" s="251"/>
      <c r="P286" s="251"/>
      <c r="Q286" s="251"/>
      <c r="R286" s="251"/>
      <c r="S286" s="251"/>
      <c r="T286" s="252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3" t="s">
        <v>135</v>
      </c>
      <c r="AU286" s="253" t="s">
        <v>88</v>
      </c>
      <c r="AV286" s="14" t="s">
        <v>88</v>
      </c>
      <c r="AW286" s="14" t="s">
        <v>36</v>
      </c>
      <c r="AX286" s="14" t="s">
        <v>79</v>
      </c>
      <c r="AY286" s="253" t="s">
        <v>126</v>
      </c>
    </row>
    <row r="287" s="14" customFormat="1">
      <c r="A287" s="14"/>
      <c r="B287" s="243"/>
      <c r="C287" s="244"/>
      <c r="D287" s="234" t="s">
        <v>135</v>
      </c>
      <c r="E287" s="245" t="s">
        <v>1</v>
      </c>
      <c r="F287" s="246" t="s">
        <v>223</v>
      </c>
      <c r="G287" s="244"/>
      <c r="H287" s="247">
        <v>-1.8500000000000001</v>
      </c>
      <c r="I287" s="248"/>
      <c r="J287" s="244"/>
      <c r="K287" s="244"/>
      <c r="L287" s="249"/>
      <c r="M287" s="250"/>
      <c r="N287" s="251"/>
      <c r="O287" s="251"/>
      <c r="P287" s="251"/>
      <c r="Q287" s="251"/>
      <c r="R287" s="251"/>
      <c r="S287" s="251"/>
      <c r="T287" s="252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3" t="s">
        <v>135</v>
      </c>
      <c r="AU287" s="253" t="s">
        <v>88</v>
      </c>
      <c r="AV287" s="14" t="s">
        <v>88</v>
      </c>
      <c r="AW287" s="14" t="s">
        <v>36</v>
      </c>
      <c r="AX287" s="14" t="s">
        <v>79</v>
      </c>
      <c r="AY287" s="253" t="s">
        <v>126</v>
      </c>
    </row>
    <row r="288" s="14" customFormat="1">
      <c r="A288" s="14"/>
      <c r="B288" s="243"/>
      <c r="C288" s="244"/>
      <c r="D288" s="234" t="s">
        <v>135</v>
      </c>
      <c r="E288" s="245" t="s">
        <v>1</v>
      </c>
      <c r="F288" s="246" t="s">
        <v>224</v>
      </c>
      <c r="G288" s="244"/>
      <c r="H288" s="247">
        <v>35.520000000000003</v>
      </c>
      <c r="I288" s="248"/>
      <c r="J288" s="244"/>
      <c r="K288" s="244"/>
      <c r="L288" s="249"/>
      <c r="M288" s="250"/>
      <c r="N288" s="251"/>
      <c r="O288" s="251"/>
      <c r="P288" s="251"/>
      <c r="Q288" s="251"/>
      <c r="R288" s="251"/>
      <c r="S288" s="251"/>
      <c r="T288" s="252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3" t="s">
        <v>135</v>
      </c>
      <c r="AU288" s="253" t="s">
        <v>88</v>
      </c>
      <c r="AV288" s="14" t="s">
        <v>88</v>
      </c>
      <c r="AW288" s="14" t="s">
        <v>36</v>
      </c>
      <c r="AX288" s="14" t="s">
        <v>79</v>
      </c>
      <c r="AY288" s="253" t="s">
        <v>126</v>
      </c>
    </row>
    <row r="289" s="15" customFormat="1">
      <c r="A289" s="15"/>
      <c r="B289" s="254"/>
      <c r="C289" s="255"/>
      <c r="D289" s="234" t="s">
        <v>135</v>
      </c>
      <c r="E289" s="256" t="s">
        <v>1</v>
      </c>
      <c r="F289" s="257" t="s">
        <v>141</v>
      </c>
      <c r="G289" s="255"/>
      <c r="H289" s="258">
        <v>71.906000000000006</v>
      </c>
      <c r="I289" s="259"/>
      <c r="J289" s="255"/>
      <c r="K289" s="255"/>
      <c r="L289" s="260"/>
      <c r="M289" s="261"/>
      <c r="N289" s="262"/>
      <c r="O289" s="262"/>
      <c r="P289" s="262"/>
      <c r="Q289" s="262"/>
      <c r="R289" s="262"/>
      <c r="S289" s="262"/>
      <c r="T289" s="263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64" t="s">
        <v>135</v>
      </c>
      <c r="AU289" s="264" t="s">
        <v>88</v>
      </c>
      <c r="AV289" s="15" t="s">
        <v>133</v>
      </c>
      <c r="AW289" s="15" t="s">
        <v>36</v>
      </c>
      <c r="AX289" s="15" t="s">
        <v>21</v>
      </c>
      <c r="AY289" s="264" t="s">
        <v>126</v>
      </c>
    </row>
    <row r="290" s="2" customFormat="1" ht="21.75" customHeight="1">
      <c r="A290" s="39"/>
      <c r="B290" s="40"/>
      <c r="C290" s="219" t="s">
        <v>249</v>
      </c>
      <c r="D290" s="219" t="s">
        <v>128</v>
      </c>
      <c r="E290" s="220" t="s">
        <v>250</v>
      </c>
      <c r="F290" s="221" t="s">
        <v>251</v>
      </c>
      <c r="G290" s="222" t="s">
        <v>154</v>
      </c>
      <c r="H290" s="223">
        <v>1.079</v>
      </c>
      <c r="I290" s="224"/>
      <c r="J290" s="225">
        <f>ROUND(I290*H290,2)</f>
        <v>0</v>
      </c>
      <c r="K290" s="221" t="s">
        <v>132</v>
      </c>
      <c r="L290" s="45"/>
      <c r="M290" s="226" t="s">
        <v>1</v>
      </c>
      <c r="N290" s="227" t="s">
        <v>44</v>
      </c>
      <c r="O290" s="92"/>
      <c r="P290" s="228">
        <f>O290*H290</f>
        <v>0</v>
      </c>
      <c r="Q290" s="228">
        <v>0</v>
      </c>
      <c r="R290" s="228">
        <f>Q290*H290</f>
        <v>0</v>
      </c>
      <c r="S290" s="228">
        <v>0</v>
      </c>
      <c r="T290" s="229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0" t="s">
        <v>133</v>
      </c>
      <c r="AT290" s="230" t="s">
        <v>128</v>
      </c>
      <c r="AU290" s="230" t="s">
        <v>88</v>
      </c>
      <c r="AY290" s="18" t="s">
        <v>126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8" t="s">
        <v>21</v>
      </c>
      <c r="BK290" s="231">
        <f>ROUND(I290*H290,2)</f>
        <v>0</v>
      </c>
      <c r="BL290" s="18" t="s">
        <v>133</v>
      </c>
      <c r="BM290" s="230" t="s">
        <v>252</v>
      </c>
    </row>
    <row r="291" s="13" customFormat="1">
      <c r="A291" s="13"/>
      <c r="B291" s="232"/>
      <c r="C291" s="233"/>
      <c r="D291" s="234" t="s">
        <v>135</v>
      </c>
      <c r="E291" s="235" t="s">
        <v>1</v>
      </c>
      <c r="F291" s="236" t="s">
        <v>136</v>
      </c>
      <c r="G291" s="233"/>
      <c r="H291" s="235" t="s">
        <v>1</v>
      </c>
      <c r="I291" s="237"/>
      <c r="J291" s="233"/>
      <c r="K291" s="233"/>
      <c r="L291" s="238"/>
      <c r="M291" s="239"/>
      <c r="N291" s="240"/>
      <c r="O291" s="240"/>
      <c r="P291" s="240"/>
      <c r="Q291" s="240"/>
      <c r="R291" s="240"/>
      <c r="S291" s="240"/>
      <c r="T291" s="24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2" t="s">
        <v>135</v>
      </c>
      <c r="AU291" s="242" t="s">
        <v>88</v>
      </c>
      <c r="AV291" s="13" t="s">
        <v>21</v>
      </c>
      <c r="AW291" s="13" t="s">
        <v>36</v>
      </c>
      <c r="AX291" s="13" t="s">
        <v>79</v>
      </c>
      <c r="AY291" s="242" t="s">
        <v>126</v>
      </c>
    </row>
    <row r="292" s="14" customFormat="1">
      <c r="A292" s="14"/>
      <c r="B292" s="243"/>
      <c r="C292" s="244"/>
      <c r="D292" s="234" t="s">
        <v>135</v>
      </c>
      <c r="E292" s="245" t="s">
        <v>1</v>
      </c>
      <c r="F292" s="246" t="s">
        <v>253</v>
      </c>
      <c r="G292" s="244"/>
      <c r="H292" s="247">
        <v>1.079</v>
      </c>
      <c r="I292" s="248"/>
      <c r="J292" s="244"/>
      <c r="K292" s="244"/>
      <c r="L292" s="249"/>
      <c r="M292" s="250"/>
      <c r="N292" s="251"/>
      <c r="O292" s="251"/>
      <c r="P292" s="251"/>
      <c r="Q292" s="251"/>
      <c r="R292" s="251"/>
      <c r="S292" s="251"/>
      <c r="T292" s="252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3" t="s">
        <v>135</v>
      </c>
      <c r="AU292" s="253" t="s">
        <v>88</v>
      </c>
      <c r="AV292" s="14" t="s">
        <v>88</v>
      </c>
      <c r="AW292" s="14" t="s">
        <v>36</v>
      </c>
      <c r="AX292" s="14" t="s">
        <v>21</v>
      </c>
      <c r="AY292" s="253" t="s">
        <v>126</v>
      </c>
    </row>
    <row r="293" s="2" customFormat="1" ht="16.5" customHeight="1">
      <c r="A293" s="39"/>
      <c r="B293" s="40"/>
      <c r="C293" s="219" t="s">
        <v>254</v>
      </c>
      <c r="D293" s="219" t="s">
        <v>128</v>
      </c>
      <c r="E293" s="220" t="s">
        <v>255</v>
      </c>
      <c r="F293" s="221" t="s">
        <v>256</v>
      </c>
      <c r="G293" s="222" t="s">
        <v>131</v>
      </c>
      <c r="H293" s="223">
        <v>24.899999999999999</v>
      </c>
      <c r="I293" s="224"/>
      <c r="J293" s="225">
        <f>ROUND(I293*H293,2)</f>
        <v>0</v>
      </c>
      <c r="K293" s="221" t="s">
        <v>1</v>
      </c>
      <c r="L293" s="45"/>
      <c r="M293" s="226" t="s">
        <v>1</v>
      </c>
      <c r="N293" s="227" t="s">
        <v>44</v>
      </c>
      <c r="O293" s="92"/>
      <c r="P293" s="228">
        <f>O293*H293</f>
        <v>0</v>
      </c>
      <c r="Q293" s="228">
        <v>0</v>
      </c>
      <c r="R293" s="228">
        <f>Q293*H293</f>
        <v>0</v>
      </c>
      <c r="S293" s="228">
        <v>0</v>
      </c>
      <c r="T293" s="229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0" t="s">
        <v>133</v>
      </c>
      <c r="AT293" s="230" t="s">
        <v>128</v>
      </c>
      <c r="AU293" s="230" t="s">
        <v>88</v>
      </c>
      <c r="AY293" s="18" t="s">
        <v>126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18" t="s">
        <v>21</v>
      </c>
      <c r="BK293" s="231">
        <f>ROUND(I293*H293,2)</f>
        <v>0</v>
      </c>
      <c r="BL293" s="18" t="s">
        <v>133</v>
      </c>
      <c r="BM293" s="230" t="s">
        <v>257</v>
      </c>
    </row>
    <row r="294" s="13" customFormat="1">
      <c r="A294" s="13"/>
      <c r="B294" s="232"/>
      <c r="C294" s="233"/>
      <c r="D294" s="234" t="s">
        <v>135</v>
      </c>
      <c r="E294" s="235" t="s">
        <v>1</v>
      </c>
      <c r="F294" s="236" t="s">
        <v>258</v>
      </c>
      <c r="G294" s="233"/>
      <c r="H294" s="235" t="s">
        <v>1</v>
      </c>
      <c r="I294" s="237"/>
      <c r="J294" s="233"/>
      <c r="K294" s="233"/>
      <c r="L294" s="238"/>
      <c r="M294" s="239"/>
      <c r="N294" s="240"/>
      <c r="O294" s="240"/>
      <c r="P294" s="240"/>
      <c r="Q294" s="240"/>
      <c r="R294" s="240"/>
      <c r="S294" s="240"/>
      <c r="T294" s="24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2" t="s">
        <v>135</v>
      </c>
      <c r="AU294" s="242" t="s">
        <v>88</v>
      </c>
      <c r="AV294" s="13" t="s">
        <v>21</v>
      </c>
      <c r="AW294" s="13" t="s">
        <v>36</v>
      </c>
      <c r="AX294" s="13" t="s">
        <v>79</v>
      </c>
      <c r="AY294" s="242" t="s">
        <v>126</v>
      </c>
    </row>
    <row r="295" s="14" customFormat="1">
      <c r="A295" s="14"/>
      <c r="B295" s="243"/>
      <c r="C295" s="244"/>
      <c r="D295" s="234" t="s">
        <v>135</v>
      </c>
      <c r="E295" s="245" t="s">
        <v>1</v>
      </c>
      <c r="F295" s="246" t="s">
        <v>259</v>
      </c>
      <c r="G295" s="244"/>
      <c r="H295" s="247">
        <v>24.899999999999999</v>
      </c>
      <c r="I295" s="248"/>
      <c r="J295" s="244"/>
      <c r="K295" s="244"/>
      <c r="L295" s="249"/>
      <c r="M295" s="250"/>
      <c r="N295" s="251"/>
      <c r="O295" s="251"/>
      <c r="P295" s="251"/>
      <c r="Q295" s="251"/>
      <c r="R295" s="251"/>
      <c r="S295" s="251"/>
      <c r="T295" s="252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3" t="s">
        <v>135</v>
      </c>
      <c r="AU295" s="253" t="s">
        <v>88</v>
      </c>
      <c r="AV295" s="14" t="s">
        <v>88</v>
      </c>
      <c r="AW295" s="14" t="s">
        <v>36</v>
      </c>
      <c r="AX295" s="14" t="s">
        <v>21</v>
      </c>
      <c r="AY295" s="253" t="s">
        <v>126</v>
      </c>
    </row>
    <row r="296" s="12" customFormat="1" ht="22.8" customHeight="1">
      <c r="A296" s="12"/>
      <c r="B296" s="203"/>
      <c r="C296" s="204"/>
      <c r="D296" s="205" t="s">
        <v>78</v>
      </c>
      <c r="E296" s="217" t="s">
        <v>88</v>
      </c>
      <c r="F296" s="217" t="s">
        <v>260</v>
      </c>
      <c r="G296" s="204"/>
      <c r="H296" s="204"/>
      <c r="I296" s="207"/>
      <c r="J296" s="218">
        <f>BK296</f>
        <v>0</v>
      </c>
      <c r="K296" s="204"/>
      <c r="L296" s="209"/>
      <c r="M296" s="210"/>
      <c r="N296" s="211"/>
      <c r="O296" s="211"/>
      <c r="P296" s="212">
        <f>SUM(P297:P309)</f>
        <v>0</v>
      </c>
      <c r="Q296" s="211"/>
      <c r="R296" s="212">
        <f>SUM(R297:R309)</f>
        <v>7.5920201300000008</v>
      </c>
      <c r="S296" s="211"/>
      <c r="T296" s="213">
        <f>SUM(T297:T309)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14" t="s">
        <v>21</v>
      </c>
      <c r="AT296" s="215" t="s">
        <v>78</v>
      </c>
      <c r="AU296" s="215" t="s">
        <v>21</v>
      </c>
      <c r="AY296" s="214" t="s">
        <v>126</v>
      </c>
      <c r="BK296" s="216">
        <f>SUM(BK297:BK309)</f>
        <v>0</v>
      </c>
    </row>
    <row r="297" s="2" customFormat="1" ht="16.5" customHeight="1">
      <c r="A297" s="39"/>
      <c r="B297" s="40"/>
      <c r="C297" s="219" t="s">
        <v>7</v>
      </c>
      <c r="D297" s="219" t="s">
        <v>128</v>
      </c>
      <c r="E297" s="220" t="s">
        <v>261</v>
      </c>
      <c r="F297" s="221" t="s">
        <v>262</v>
      </c>
      <c r="G297" s="222" t="s">
        <v>131</v>
      </c>
      <c r="H297" s="223">
        <v>13.147</v>
      </c>
      <c r="I297" s="224"/>
      <c r="J297" s="225">
        <f>ROUND(I297*H297,2)</f>
        <v>0</v>
      </c>
      <c r="K297" s="221" t="s">
        <v>132</v>
      </c>
      <c r="L297" s="45"/>
      <c r="M297" s="226" t="s">
        <v>1</v>
      </c>
      <c r="N297" s="227" t="s">
        <v>44</v>
      </c>
      <c r="O297" s="92"/>
      <c r="P297" s="228">
        <f>O297*H297</f>
        <v>0</v>
      </c>
      <c r="Q297" s="228">
        <v>0.0026900000000000001</v>
      </c>
      <c r="R297" s="228">
        <f>Q297*H297</f>
        <v>0.035365430000000003</v>
      </c>
      <c r="S297" s="228">
        <v>0</v>
      </c>
      <c r="T297" s="229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0" t="s">
        <v>133</v>
      </c>
      <c r="AT297" s="230" t="s">
        <v>128</v>
      </c>
      <c r="AU297" s="230" t="s">
        <v>88</v>
      </c>
      <c r="AY297" s="18" t="s">
        <v>126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8" t="s">
        <v>21</v>
      </c>
      <c r="BK297" s="231">
        <f>ROUND(I297*H297,2)</f>
        <v>0</v>
      </c>
      <c r="BL297" s="18" t="s">
        <v>133</v>
      </c>
      <c r="BM297" s="230" t="s">
        <v>263</v>
      </c>
    </row>
    <row r="298" s="13" customFormat="1">
      <c r="A298" s="13"/>
      <c r="B298" s="232"/>
      <c r="C298" s="233"/>
      <c r="D298" s="234" t="s">
        <v>135</v>
      </c>
      <c r="E298" s="235" t="s">
        <v>1</v>
      </c>
      <c r="F298" s="236" t="s">
        <v>264</v>
      </c>
      <c r="G298" s="233"/>
      <c r="H298" s="235" t="s">
        <v>1</v>
      </c>
      <c r="I298" s="237"/>
      <c r="J298" s="233"/>
      <c r="K298" s="233"/>
      <c r="L298" s="238"/>
      <c r="M298" s="239"/>
      <c r="N298" s="240"/>
      <c r="O298" s="240"/>
      <c r="P298" s="240"/>
      <c r="Q298" s="240"/>
      <c r="R298" s="240"/>
      <c r="S298" s="240"/>
      <c r="T298" s="241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2" t="s">
        <v>135</v>
      </c>
      <c r="AU298" s="242" t="s">
        <v>88</v>
      </c>
      <c r="AV298" s="13" t="s">
        <v>21</v>
      </c>
      <c r="AW298" s="13" t="s">
        <v>36</v>
      </c>
      <c r="AX298" s="13" t="s">
        <v>79</v>
      </c>
      <c r="AY298" s="242" t="s">
        <v>126</v>
      </c>
    </row>
    <row r="299" s="14" customFormat="1">
      <c r="A299" s="14"/>
      <c r="B299" s="243"/>
      <c r="C299" s="244"/>
      <c r="D299" s="234" t="s">
        <v>135</v>
      </c>
      <c r="E299" s="245" t="s">
        <v>1</v>
      </c>
      <c r="F299" s="246" t="s">
        <v>265</v>
      </c>
      <c r="G299" s="244"/>
      <c r="H299" s="247">
        <v>13.147</v>
      </c>
      <c r="I299" s="248"/>
      <c r="J299" s="244"/>
      <c r="K299" s="244"/>
      <c r="L299" s="249"/>
      <c r="M299" s="250"/>
      <c r="N299" s="251"/>
      <c r="O299" s="251"/>
      <c r="P299" s="251"/>
      <c r="Q299" s="251"/>
      <c r="R299" s="251"/>
      <c r="S299" s="251"/>
      <c r="T299" s="252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3" t="s">
        <v>135</v>
      </c>
      <c r="AU299" s="253" t="s">
        <v>88</v>
      </c>
      <c r="AV299" s="14" t="s">
        <v>88</v>
      </c>
      <c r="AW299" s="14" t="s">
        <v>36</v>
      </c>
      <c r="AX299" s="14" t="s">
        <v>21</v>
      </c>
      <c r="AY299" s="253" t="s">
        <v>126</v>
      </c>
    </row>
    <row r="300" s="2" customFormat="1" ht="16.5" customHeight="1">
      <c r="A300" s="39"/>
      <c r="B300" s="40"/>
      <c r="C300" s="219" t="s">
        <v>266</v>
      </c>
      <c r="D300" s="219" t="s">
        <v>128</v>
      </c>
      <c r="E300" s="220" t="s">
        <v>267</v>
      </c>
      <c r="F300" s="221" t="s">
        <v>268</v>
      </c>
      <c r="G300" s="222" t="s">
        <v>131</v>
      </c>
      <c r="H300" s="223">
        <v>13.147</v>
      </c>
      <c r="I300" s="224"/>
      <c r="J300" s="225">
        <f>ROUND(I300*H300,2)</f>
        <v>0</v>
      </c>
      <c r="K300" s="221" t="s">
        <v>132</v>
      </c>
      <c r="L300" s="45"/>
      <c r="M300" s="226" t="s">
        <v>1</v>
      </c>
      <c r="N300" s="227" t="s">
        <v>44</v>
      </c>
      <c r="O300" s="92"/>
      <c r="P300" s="228">
        <f>O300*H300</f>
        <v>0</v>
      </c>
      <c r="Q300" s="228">
        <v>0</v>
      </c>
      <c r="R300" s="228">
        <f>Q300*H300</f>
        <v>0</v>
      </c>
      <c r="S300" s="228">
        <v>0</v>
      </c>
      <c r="T300" s="229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0" t="s">
        <v>133</v>
      </c>
      <c r="AT300" s="230" t="s">
        <v>128</v>
      </c>
      <c r="AU300" s="230" t="s">
        <v>88</v>
      </c>
      <c r="AY300" s="18" t="s">
        <v>126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8" t="s">
        <v>21</v>
      </c>
      <c r="BK300" s="231">
        <f>ROUND(I300*H300,2)</f>
        <v>0</v>
      </c>
      <c r="BL300" s="18" t="s">
        <v>133</v>
      </c>
      <c r="BM300" s="230" t="s">
        <v>269</v>
      </c>
    </row>
    <row r="301" s="2" customFormat="1" ht="21.75" customHeight="1">
      <c r="A301" s="39"/>
      <c r="B301" s="40"/>
      <c r="C301" s="219" t="s">
        <v>270</v>
      </c>
      <c r="D301" s="219" t="s">
        <v>128</v>
      </c>
      <c r="E301" s="220" t="s">
        <v>271</v>
      </c>
      <c r="F301" s="221" t="s">
        <v>272</v>
      </c>
      <c r="G301" s="222" t="s">
        <v>131</v>
      </c>
      <c r="H301" s="223">
        <v>29.579999999999998</v>
      </c>
      <c r="I301" s="224"/>
      <c r="J301" s="225">
        <f>ROUND(I301*H301,2)</f>
        <v>0</v>
      </c>
      <c r="K301" s="221" t="s">
        <v>1</v>
      </c>
      <c r="L301" s="45"/>
      <c r="M301" s="226" t="s">
        <v>1</v>
      </c>
      <c r="N301" s="227" t="s">
        <v>44</v>
      </c>
      <c r="O301" s="92"/>
      <c r="P301" s="228">
        <f>O301*H301</f>
        <v>0</v>
      </c>
      <c r="Q301" s="228">
        <v>0.00042000000000000002</v>
      </c>
      <c r="R301" s="228">
        <f>Q301*H301</f>
        <v>0.0124236</v>
      </c>
      <c r="S301" s="228">
        <v>0</v>
      </c>
      <c r="T301" s="229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0" t="s">
        <v>133</v>
      </c>
      <c r="AT301" s="230" t="s">
        <v>128</v>
      </c>
      <c r="AU301" s="230" t="s">
        <v>88</v>
      </c>
      <c r="AY301" s="18" t="s">
        <v>126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8" t="s">
        <v>21</v>
      </c>
      <c r="BK301" s="231">
        <f>ROUND(I301*H301,2)</f>
        <v>0</v>
      </c>
      <c r="BL301" s="18" t="s">
        <v>133</v>
      </c>
      <c r="BM301" s="230" t="s">
        <v>273</v>
      </c>
    </row>
    <row r="302" s="13" customFormat="1">
      <c r="A302" s="13"/>
      <c r="B302" s="232"/>
      <c r="C302" s="233"/>
      <c r="D302" s="234" t="s">
        <v>135</v>
      </c>
      <c r="E302" s="235" t="s">
        <v>1</v>
      </c>
      <c r="F302" s="236" t="s">
        <v>264</v>
      </c>
      <c r="G302" s="233"/>
      <c r="H302" s="235" t="s">
        <v>1</v>
      </c>
      <c r="I302" s="237"/>
      <c r="J302" s="233"/>
      <c r="K302" s="233"/>
      <c r="L302" s="238"/>
      <c r="M302" s="239"/>
      <c r="N302" s="240"/>
      <c r="O302" s="240"/>
      <c r="P302" s="240"/>
      <c r="Q302" s="240"/>
      <c r="R302" s="240"/>
      <c r="S302" s="240"/>
      <c r="T302" s="24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2" t="s">
        <v>135</v>
      </c>
      <c r="AU302" s="242" t="s">
        <v>88</v>
      </c>
      <c r="AV302" s="13" t="s">
        <v>21</v>
      </c>
      <c r="AW302" s="13" t="s">
        <v>36</v>
      </c>
      <c r="AX302" s="13" t="s">
        <v>79</v>
      </c>
      <c r="AY302" s="242" t="s">
        <v>126</v>
      </c>
    </row>
    <row r="303" s="14" customFormat="1">
      <c r="A303" s="14"/>
      <c r="B303" s="243"/>
      <c r="C303" s="244"/>
      <c r="D303" s="234" t="s">
        <v>135</v>
      </c>
      <c r="E303" s="245" t="s">
        <v>1</v>
      </c>
      <c r="F303" s="246" t="s">
        <v>274</v>
      </c>
      <c r="G303" s="244"/>
      <c r="H303" s="247">
        <v>29.579999999999998</v>
      </c>
      <c r="I303" s="248"/>
      <c r="J303" s="244"/>
      <c r="K303" s="244"/>
      <c r="L303" s="249"/>
      <c r="M303" s="250"/>
      <c r="N303" s="251"/>
      <c r="O303" s="251"/>
      <c r="P303" s="251"/>
      <c r="Q303" s="251"/>
      <c r="R303" s="251"/>
      <c r="S303" s="251"/>
      <c r="T303" s="252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3" t="s">
        <v>135</v>
      </c>
      <c r="AU303" s="253" t="s">
        <v>88</v>
      </c>
      <c r="AV303" s="14" t="s">
        <v>88</v>
      </c>
      <c r="AW303" s="14" t="s">
        <v>36</v>
      </c>
      <c r="AX303" s="14" t="s">
        <v>21</v>
      </c>
      <c r="AY303" s="253" t="s">
        <v>126</v>
      </c>
    </row>
    <row r="304" s="2" customFormat="1" ht="24.15" customHeight="1">
      <c r="A304" s="39"/>
      <c r="B304" s="40"/>
      <c r="C304" s="219" t="s">
        <v>275</v>
      </c>
      <c r="D304" s="219" t="s">
        <v>128</v>
      </c>
      <c r="E304" s="220" t="s">
        <v>276</v>
      </c>
      <c r="F304" s="221" t="s">
        <v>277</v>
      </c>
      <c r="G304" s="222" t="s">
        <v>154</v>
      </c>
      <c r="H304" s="223">
        <v>2.9580000000000002</v>
      </c>
      <c r="I304" s="224"/>
      <c r="J304" s="225">
        <f>ROUND(I304*H304,2)</f>
        <v>0</v>
      </c>
      <c r="K304" s="221" t="s">
        <v>1</v>
      </c>
      <c r="L304" s="45"/>
      <c r="M304" s="226" t="s">
        <v>1</v>
      </c>
      <c r="N304" s="227" t="s">
        <v>44</v>
      </c>
      <c r="O304" s="92"/>
      <c r="P304" s="228">
        <f>O304*H304</f>
        <v>0</v>
      </c>
      <c r="Q304" s="228">
        <v>2.5504500000000001</v>
      </c>
      <c r="R304" s="228">
        <f>Q304*H304</f>
        <v>7.5442311000000011</v>
      </c>
      <c r="S304" s="228">
        <v>0</v>
      </c>
      <c r="T304" s="229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0" t="s">
        <v>133</v>
      </c>
      <c r="AT304" s="230" t="s">
        <v>128</v>
      </c>
      <c r="AU304" s="230" t="s">
        <v>88</v>
      </c>
      <c r="AY304" s="18" t="s">
        <v>126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18" t="s">
        <v>21</v>
      </c>
      <c r="BK304" s="231">
        <f>ROUND(I304*H304,2)</f>
        <v>0</v>
      </c>
      <c r="BL304" s="18" t="s">
        <v>133</v>
      </c>
      <c r="BM304" s="230" t="s">
        <v>278</v>
      </c>
    </row>
    <row r="305" s="13" customFormat="1">
      <c r="A305" s="13"/>
      <c r="B305" s="232"/>
      <c r="C305" s="233"/>
      <c r="D305" s="234" t="s">
        <v>135</v>
      </c>
      <c r="E305" s="235" t="s">
        <v>1</v>
      </c>
      <c r="F305" s="236" t="s">
        <v>264</v>
      </c>
      <c r="G305" s="233"/>
      <c r="H305" s="235" t="s">
        <v>1</v>
      </c>
      <c r="I305" s="237"/>
      <c r="J305" s="233"/>
      <c r="K305" s="233"/>
      <c r="L305" s="238"/>
      <c r="M305" s="239"/>
      <c r="N305" s="240"/>
      <c r="O305" s="240"/>
      <c r="P305" s="240"/>
      <c r="Q305" s="240"/>
      <c r="R305" s="240"/>
      <c r="S305" s="240"/>
      <c r="T305" s="241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2" t="s">
        <v>135</v>
      </c>
      <c r="AU305" s="242" t="s">
        <v>88</v>
      </c>
      <c r="AV305" s="13" t="s">
        <v>21</v>
      </c>
      <c r="AW305" s="13" t="s">
        <v>36</v>
      </c>
      <c r="AX305" s="13" t="s">
        <v>79</v>
      </c>
      <c r="AY305" s="242" t="s">
        <v>126</v>
      </c>
    </row>
    <row r="306" s="14" customFormat="1">
      <c r="A306" s="14"/>
      <c r="B306" s="243"/>
      <c r="C306" s="244"/>
      <c r="D306" s="234" t="s">
        <v>135</v>
      </c>
      <c r="E306" s="245" t="s">
        <v>1</v>
      </c>
      <c r="F306" s="246" t="s">
        <v>279</v>
      </c>
      <c r="G306" s="244"/>
      <c r="H306" s="247">
        <v>2.9580000000000002</v>
      </c>
      <c r="I306" s="248"/>
      <c r="J306" s="244"/>
      <c r="K306" s="244"/>
      <c r="L306" s="249"/>
      <c r="M306" s="250"/>
      <c r="N306" s="251"/>
      <c r="O306" s="251"/>
      <c r="P306" s="251"/>
      <c r="Q306" s="251"/>
      <c r="R306" s="251"/>
      <c r="S306" s="251"/>
      <c r="T306" s="252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3" t="s">
        <v>135</v>
      </c>
      <c r="AU306" s="253" t="s">
        <v>88</v>
      </c>
      <c r="AV306" s="14" t="s">
        <v>88</v>
      </c>
      <c r="AW306" s="14" t="s">
        <v>36</v>
      </c>
      <c r="AX306" s="14" t="s">
        <v>21</v>
      </c>
      <c r="AY306" s="253" t="s">
        <v>126</v>
      </c>
    </row>
    <row r="307" s="2" customFormat="1" ht="16.5" customHeight="1">
      <c r="A307" s="39"/>
      <c r="B307" s="40"/>
      <c r="C307" s="219" t="s">
        <v>280</v>
      </c>
      <c r="D307" s="219" t="s">
        <v>128</v>
      </c>
      <c r="E307" s="220" t="s">
        <v>281</v>
      </c>
      <c r="F307" s="221" t="s">
        <v>282</v>
      </c>
      <c r="G307" s="222" t="s">
        <v>131</v>
      </c>
      <c r="H307" s="223">
        <v>29.579999999999998</v>
      </c>
      <c r="I307" s="224"/>
      <c r="J307" s="225">
        <f>ROUND(I307*H307,2)</f>
        <v>0</v>
      </c>
      <c r="K307" s="221" t="s">
        <v>1</v>
      </c>
      <c r="L307" s="45"/>
      <c r="M307" s="226" t="s">
        <v>1</v>
      </c>
      <c r="N307" s="227" t="s">
        <v>44</v>
      </c>
      <c r="O307" s="92"/>
      <c r="P307" s="228">
        <f>O307*H307</f>
        <v>0</v>
      </c>
      <c r="Q307" s="228">
        <v>0</v>
      </c>
      <c r="R307" s="228">
        <f>Q307*H307</f>
        <v>0</v>
      </c>
      <c r="S307" s="228">
        <v>0</v>
      </c>
      <c r="T307" s="229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0" t="s">
        <v>133</v>
      </c>
      <c r="AT307" s="230" t="s">
        <v>128</v>
      </c>
      <c r="AU307" s="230" t="s">
        <v>88</v>
      </c>
      <c r="AY307" s="18" t="s">
        <v>126</v>
      </c>
      <c r="BE307" s="231">
        <f>IF(N307="základní",J307,0)</f>
        <v>0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18" t="s">
        <v>21</v>
      </c>
      <c r="BK307" s="231">
        <f>ROUND(I307*H307,2)</f>
        <v>0</v>
      </c>
      <c r="BL307" s="18" t="s">
        <v>133</v>
      </c>
      <c r="BM307" s="230" t="s">
        <v>283</v>
      </c>
    </row>
    <row r="308" s="13" customFormat="1">
      <c r="A308" s="13"/>
      <c r="B308" s="232"/>
      <c r="C308" s="233"/>
      <c r="D308" s="234" t="s">
        <v>135</v>
      </c>
      <c r="E308" s="235" t="s">
        <v>1</v>
      </c>
      <c r="F308" s="236" t="s">
        <v>264</v>
      </c>
      <c r="G308" s="233"/>
      <c r="H308" s="235" t="s">
        <v>1</v>
      </c>
      <c r="I308" s="237"/>
      <c r="J308" s="233"/>
      <c r="K308" s="233"/>
      <c r="L308" s="238"/>
      <c r="M308" s="239"/>
      <c r="N308" s="240"/>
      <c r="O308" s="240"/>
      <c r="P308" s="240"/>
      <c r="Q308" s="240"/>
      <c r="R308" s="240"/>
      <c r="S308" s="240"/>
      <c r="T308" s="241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2" t="s">
        <v>135</v>
      </c>
      <c r="AU308" s="242" t="s">
        <v>88</v>
      </c>
      <c r="AV308" s="13" t="s">
        <v>21</v>
      </c>
      <c r="AW308" s="13" t="s">
        <v>36</v>
      </c>
      <c r="AX308" s="13" t="s">
        <v>79</v>
      </c>
      <c r="AY308" s="242" t="s">
        <v>126</v>
      </c>
    </row>
    <row r="309" s="14" customFormat="1">
      <c r="A309" s="14"/>
      <c r="B309" s="243"/>
      <c r="C309" s="244"/>
      <c r="D309" s="234" t="s">
        <v>135</v>
      </c>
      <c r="E309" s="245" t="s">
        <v>1</v>
      </c>
      <c r="F309" s="246" t="s">
        <v>274</v>
      </c>
      <c r="G309" s="244"/>
      <c r="H309" s="247">
        <v>29.579999999999998</v>
      </c>
      <c r="I309" s="248"/>
      <c r="J309" s="244"/>
      <c r="K309" s="244"/>
      <c r="L309" s="249"/>
      <c r="M309" s="250"/>
      <c r="N309" s="251"/>
      <c r="O309" s="251"/>
      <c r="P309" s="251"/>
      <c r="Q309" s="251"/>
      <c r="R309" s="251"/>
      <c r="S309" s="251"/>
      <c r="T309" s="252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3" t="s">
        <v>135</v>
      </c>
      <c r="AU309" s="253" t="s">
        <v>88</v>
      </c>
      <c r="AV309" s="14" t="s">
        <v>88</v>
      </c>
      <c r="AW309" s="14" t="s">
        <v>36</v>
      </c>
      <c r="AX309" s="14" t="s">
        <v>21</v>
      </c>
      <c r="AY309" s="253" t="s">
        <v>126</v>
      </c>
    </row>
    <row r="310" s="12" customFormat="1" ht="22.8" customHeight="1">
      <c r="A310" s="12"/>
      <c r="B310" s="203"/>
      <c r="C310" s="204"/>
      <c r="D310" s="205" t="s">
        <v>78</v>
      </c>
      <c r="E310" s="217" t="s">
        <v>146</v>
      </c>
      <c r="F310" s="217" t="s">
        <v>284</v>
      </c>
      <c r="G310" s="204"/>
      <c r="H310" s="204"/>
      <c r="I310" s="207"/>
      <c r="J310" s="218">
        <f>BK310</f>
        <v>0</v>
      </c>
      <c r="K310" s="204"/>
      <c r="L310" s="209"/>
      <c r="M310" s="210"/>
      <c r="N310" s="211"/>
      <c r="O310" s="211"/>
      <c r="P310" s="212">
        <f>SUM(P311:P359)</f>
        <v>0</v>
      </c>
      <c r="Q310" s="211"/>
      <c r="R310" s="212">
        <f>SUM(R311:R359)</f>
        <v>27.660264894999997</v>
      </c>
      <c r="S310" s="211"/>
      <c r="T310" s="213">
        <f>SUM(T311:T359)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14" t="s">
        <v>21</v>
      </c>
      <c r="AT310" s="215" t="s">
        <v>78</v>
      </c>
      <c r="AU310" s="215" t="s">
        <v>21</v>
      </c>
      <c r="AY310" s="214" t="s">
        <v>126</v>
      </c>
      <c r="BK310" s="216">
        <f>SUM(BK311:BK359)</f>
        <v>0</v>
      </c>
    </row>
    <row r="311" s="2" customFormat="1" ht="33" customHeight="1">
      <c r="A311" s="39"/>
      <c r="B311" s="40"/>
      <c r="C311" s="219" t="s">
        <v>285</v>
      </c>
      <c r="D311" s="219" t="s">
        <v>128</v>
      </c>
      <c r="E311" s="220" t="s">
        <v>286</v>
      </c>
      <c r="F311" s="221" t="s">
        <v>287</v>
      </c>
      <c r="G311" s="222" t="s">
        <v>154</v>
      </c>
      <c r="H311" s="223">
        <v>3.9129999999999998</v>
      </c>
      <c r="I311" s="224"/>
      <c r="J311" s="225">
        <f>ROUND(I311*H311,2)</f>
        <v>0</v>
      </c>
      <c r="K311" s="221" t="s">
        <v>132</v>
      </c>
      <c r="L311" s="45"/>
      <c r="M311" s="226" t="s">
        <v>1</v>
      </c>
      <c r="N311" s="227" t="s">
        <v>44</v>
      </c>
      <c r="O311" s="92"/>
      <c r="P311" s="228">
        <f>O311*H311</f>
        <v>0</v>
      </c>
      <c r="Q311" s="228">
        <v>2.5018699999999998</v>
      </c>
      <c r="R311" s="228">
        <f>Q311*H311</f>
        <v>9.7898173099999983</v>
      </c>
      <c r="S311" s="228">
        <v>0</v>
      </c>
      <c r="T311" s="229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0" t="s">
        <v>133</v>
      </c>
      <c r="AT311" s="230" t="s">
        <v>128</v>
      </c>
      <c r="AU311" s="230" t="s">
        <v>88</v>
      </c>
      <c r="AY311" s="18" t="s">
        <v>126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8" t="s">
        <v>21</v>
      </c>
      <c r="BK311" s="231">
        <f>ROUND(I311*H311,2)</f>
        <v>0</v>
      </c>
      <c r="BL311" s="18" t="s">
        <v>133</v>
      </c>
      <c r="BM311" s="230" t="s">
        <v>288</v>
      </c>
    </row>
    <row r="312" s="13" customFormat="1">
      <c r="A312" s="13"/>
      <c r="B312" s="232"/>
      <c r="C312" s="233"/>
      <c r="D312" s="234" t="s">
        <v>135</v>
      </c>
      <c r="E312" s="235" t="s">
        <v>1</v>
      </c>
      <c r="F312" s="236" t="s">
        <v>289</v>
      </c>
      <c r="G312" s="233"/>
      <c r="H312" s="235" t="s">
        <v>1</v>
      </c>
      <c r="I312" s="237"/>
      <c r="J312" s="233"/>
      <c r="K312" s="233"/>
      <c r="L312" s="238"/>
      <c r="M312" s="239"/>
      <c r="N312" s="240"/>
      <c r="O312" s="240"/>
      <c r="P312" s="240"/>
      <c r="Q312" s="240"/>
      <c r="R312" s="240"/>
      <c r="S312" s="240"/>
      <c r="T312" s="241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2" t="s">
        <v>135</v>
      </c>
      <c r="AU312" s="242" t="s">
        <v>88</v>
      </c>
      <c r="AV312" s="13" t="s">
        <v>21</v>
      </c>
      <c r="AW312" s="13" t="s">
        <v>36</v>
      </c>
      <c r="AX312" s="13" t="s">
        <v>79</v>
      </c>
      <c r="AY312" s="242" t="s">
        <v>126</v>
      </c>
    </row>
    <row r="313" s="14" customFormat="1">
      <c r="A313" s="14"/>
      <c r="B313" s="243"/>
      <c r="C313" s="244"/>
      <c r="D313" s="234" t="s">
        <v>135</v>
      </c>
      <c r="E313" s="245" t="s">
        <v>1</v>
      </c>
      <c r="F313" s="246" t="s">
        <v>290</v>
      </c>
      <c r="G313" s="244"/>
      <c r="H313" s="247">
        <v>3.9129999999999998</v>
      </c>
      <c r="I313" s="248"/>
      <c r="J313" s="244"/>
      <c r="K313" s="244"/>
      <c r="L313" s="249"/>
      <c r="M313" s="250"/>
      <c r="N313" s="251"/>
      <c r="O313" s="251"/>
      <c r="P313" s="251"/>
      <c r="Q313" s="251"/>
      <c r="R313" s="251"/>
      <c r="S313" s="251"/>
      <c r="T313" s="252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3" t="s">
        <v>135</v>
      </c>
      <c r="AU313" s="253" t="s">
        <v>88</v>
      </c>
      <c r="AV313" s="14" t="s">
        <v>88</v>
      </c>
      <c r="AW313" s="14" t="s">
        <v>36</v>
      </c>
      <c r="AX313" s="14" t="s">
        <v>79</v>
      </c>
      <c r="AY313" s="253" t="s">
        <v>126</v>
      </c>
    </row>
    <row r="314" s="14" customFormat="1">
      <c r="A314" s="14"/>
      <c r="B314" s="243"/>
      <c r="C314" s="244"/>
      <c r="D314" s="234" t="s">
        <v>135</v>
      </c>
      <c r="E314" s="245" t="s">
        <v>1</v>
      </c>
      <c r="F314" s="246" t="s">
        <v>291</v>
      </c>
      <c r="G314" s="244"/>
      <c r="H314" s="247">
        <v>-0.01</v>
      </c>
      <c r="I314" s="248"/>
      <c r="J314" s="244"/>
      <c r="K314" s="244"/>
      <c r="L314" s="249"/>
      <c r="M314" s="250"/>
      <c r="N314" s="251"/>
      <c r="O314" s="251"/>
      <c r="P314" s="251"/>
      <c r="Q314" s="251"/>
      <c r="R314" s="251"/>
      <c r="S314" s="251"/>
      <c r="T314" s="252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3" t="s">
        <v>135</v>
      </c>
      <c r="AU314" s="253" t="s">
        <v>88</v>
      </c>
      <c r="AV314" s="14" t="s">
        <v>88</v>
      </c>
      <c r="AW314" s="14" t="s">
        <v>36</v>
      </c>
      <c r="AX314" s="14" t="s">
        <v>79</v>
      </c>
      <c r="AY314" s="253" t="s">
        <v>126</v>
      </c>
    </row>
    <row r="315" s="14" customFormat="1">
      <c r="A315" s="14"/>
      <c r="B315" s="243"/>
      <c r="C315" s="244"/>
      <c r="D315" s="234" t="s">
        <v>135</v>
      </c>
      <c r="E315" s="245" t="s">
        <v>1</v>
      </c>
      <c r="F315" s="246" t="s">
        <v>292</v>
      </c>
      <c r="G315" s="244"/>
      <c r="H315" s="247">
        <v>0.01</v>
      </c>
      <c r="I315" s="248"/>
      <c r="J315" s="244"/>
      <c r="K315" s="244"/>
      <c r="L315" s="249"/>
      <c r="M315" s="250"/>
      <c r="N315" s="251"/>
      <c r="O315" s="251"/>
      <c r="P315" s="251"/>
      <c r="Q315" s="251"/>
      <c r="R315" s="251"/>
      <c r="S315" s="251"/>
      <c r="T315" s="252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3" t="s">
        <v>135</v>
      </c>
      <c r="AU315" s="253" t="s">
        <v>88</v>
      </c>
      <c r="AV315" s="14" t="s">
        <v>88</v>
      </c>
      <c r="AW315" s="14" t="s">
        <v>36</v>
      </c>
      <c r="AX315" s="14" t="s">
        <v>79</v>
      </c>
      <c r="AY315" s="253" t="s">
        <v>126</v>
      </c>
    </row>
    <row r="316" s="15" customFormat="1">
      <c r="A316" s="15"/>
      <c r="B316" s="254"/>
      <c r="C316" s="255"/>
      <c r="D316" s="234" t="s">
        <v>135</v>
      </c>
      <c r="E316" s="256" t="s">
        <v>1</v>
      </c>
      <c r="F316" s="257" t="s">
        <v>141</v>
      </c>
      <c r="G316" s="255"/>
      <c r="H316" s="258">
        <v>3.9129999999999998</v>
      </c>
      <c r="I316" s="259"/>
      <c r="J316" s="255"/>
      <c r="K316" s="255"/>
      <c r="L316" s="260"/>
      <c r="M316" s="261"/>
      <c r="N316" s="262"/>
      <c r="O316" s="262"/>
      <c r="P316" s="262"/>
      <c r="Q316" s="262"/>
      <c r="R316" s="262"/>
      <c r="S316" s="262"/>
      <c r="T316" s="263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64" t="s">
        <v>135</v>
      </c>
      <c r="AU316" s="264" t="s">
        <v>88</v>
      </c>
      <c r="AV316" s="15" t="s">
        <v>133</v>
      </c>
      <c r="AW316" s="15" t="s">
        <v>36</v>
      </c>
      <c r="AX316" s="15" t="s">
        <v>21</v>
      </c>
      <c r="AY316" s="264" t="s">
        <v>126</v>
      </c>
    </row>
    <row r="317" s="2" customFormat="1" ht="44.25" customHeight="1">
      <c r="A317" s="39"/>
      <c r="B317" s="40"/>
      <c r="C317" s="219" t="s">
        <v>293</v>
      </c>
      <c r="D317" s="219" t="s">
        <v>128</v>
      </c>
      <c r="E317" s="220" t="s">
        <v>294</v>
      </c>
      <c r="F317" s="221" t="s">
        <v>295</v>
      </c>
      <c r="G317" s="222" t="s">
        <v>296</v>
      </c>
      <c r="H317" s="223">
        <v>34</v>
      </c>
      <c r="I317" s="224"/>
      <c r="J317" s="225">
        <f>ROUND(I317*H317,2)</f>
        <v>0</v>
      </c>
      <c r="K317" s="221" t="s">
        <v>132</v>
      </c>
      <c r="L317" s="45"/>
      <c r="M317" s="226" t="s">
        <v>1</v>
      </c>
      <c r="N317" s="227" t="s">
        <v>44</v>
      </c>
      <c r="O317" s="92"/>
      <c r="P317" s="228">
        <f>O317*H317</f>
        <v>0</v>
      </c>
      <c r="Q317" s="228">
        <v>0.0070200000000000002</v>
      </c>
      <c r="R317" s="228">
        <f>Q317*H317</f>
        <v>0.23868</v>
      </c>
      <c r="S317" s="228">
        <v>0</v>
      </c>
      <c r="T317" s="229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0" t="s">
        <v>133</v>
      </c>
      <c r="AT317" s="230" t="s">
        <v>128</v>
      </c>
      <c r="AU317" s="230" t="s">
        <v>88</v>
      </c>
      <c r="AY317" s="18" t="s">
        <v>126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8" t="s">
        <v>21</v>
      </c>
      <c r="BK317" s="231">
        <f>ROUND(I317*H317,2)</f>
        <v>0</v>
      </c>
      <c r="BL317" s="18" t="s">
        <v>133</v>
      </c>
      <c r="BM317" s="230" t="s">
        <v>297</v>
      </c>
    </row>
    <row r="318" s="13" customFormat="1">
      <c r="A318" s="13"/>
      <c r="B318" s="232"/>
      <c r="C318" s="233"/>
      <c r="D318" s="234" t="s">
        <v>135</v>
      </c>
      <c r="E318" s="235" t="s">
        <v>1</v>
      </c>
      <c r="F318" s="236" t="s">
        <v>264</v>
      </c>
      <c r="G318" s="233"/>
      <c r="H318" s="235" t="s">
        <v>1</v>
      </c>
      <c r="I318" s="237"/>
      <c r="J318" s="233"/>
      <c r="K318" s="233"/>
      <c r="L318" s="238"/>
      <c r="M318" s="239"/>
      <c r="N318" s="240"/>
      <c r="O318" s="240"/>
      <c r="P318" s="240"/>
      <c r="Q318" s="240"/>
      <c r="R318" s="240"/>
      <c r="S318" s="240"/>
      <c r="T318" s="241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2" t="s">
        <v>135</v>
      </c>
      <c r="AU318" s="242" t="s">
        <v>88</v>
      </c>
      <c r="AV318" s="13" t="s">
        <v>21</v>
      </c>
      <c r="AW318" s="13" t="s">
        <v>36</v>
      </c>
      <c r="AX318" s="13" t="s">
        <v>79</v>
      </c>
      <c r="AY318" s="242" t="s">
        <v>126</v>
      </c>
    </row>
    <row r="319" s="13" customFormat="1">
      <c r="A319" s="13"/>
      <c r="B319" s="232"/>
      <c r="C319" s="233"/>
      <c r="D319" s="234" t="s">
        <v>135</v>
      </c>
      <c r="E319" s="235" t="s">
        <v>1</v>
      </c>
      <c r="F319" s="236" t="s">
        <v>298</v>
      </c>
      <c r="G319" s="233"/>
      <c r="H319" s="235" t="s">
        <v>1</v>
      </c>
      <c r="I319" s="237"/>
      <c r="J319" s="233"/>
      <c r="K319" s="233"/>
      <c r="L319" s="238"/>
      <c r="M319" s="239"/>
      <c r="N319" s="240"/>
      <c r="O319" s="240"/>
      <c r="P319" s="240"/>
      <c r="Q319" s="240"/>
      <c r="R319" s="240"/>
      <c r="S319" s="240"/>
      <c r="T319" s="24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2" t="s">
        <v>135</v>
      </c>
      <c r="AU319" s="242" t="s">
        <v>88</v>
      </c>
      <c r="AV319" s="13" t="s">
        <v>21</v>
      </c>
      <c r="AW319" s="13" t="s">
        <v>36</v>
      </c>
      <c r="AX319" s="13" t="s">
        <v>79</v>
      </c>
      <c r="AY319" s="242" t="s">
        <v>126</v>
      </c>
    </row>
    <row r="320" s="14" customFormat="1">
      <c r="A320" s="14"/>
      <c r="B320" s="243"/>
      <c r="C320" s="244"/>
      <c r="D320" s="234" t="s">
        <v>135</v>
      </c>
      <c r="E320" s="245" t="s">
        <v>1</v>
      </c>
      <c r="F320" s="246" t="s">
        <v>299</v>
      </c>
      <c r="G320" s="244"/>
      <c r="H320" s="247">
        <v>30</v>
      </c>
      <c r="I320" s="248"/>
      <c r="J320" s="244"/>
      <c r="K320" s="244"/>
      <c r="L320" s="249"/>
      <c r="M320" s="250"/>
      <c r="N320" s="251"/>
      <c r="O320" s="251"/>
      <c r="P320" s="251"/>
      <c r="Q320" s="251"/>
      <c r="R320" s="251"/>
      <c r="S320" s="251"/>
      <c r="T320" s="252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3" t="s">
        <v>135</v>
      </c>
      <c r="AU320" s="253" t="s">
        <v>88</v>
      </c>
      <c r="AV320" s="14" t="s">
        <v>88</v>
      </c>
      <c r="AW320" s="14" t="s">
        <v>36</v>
      </c>
      <c r="AX320" s="14" t="s">
        <v>79</v>
      </c>
      <c r="AY320" s="253" t="s">
        <v>126</v>
      </c>
    </row>
    <row r="321" s="13" customFormat="1">
      <c r="A321" s="13"/>
      <c r="B321" s="232"/>
      <c r="C321" s="233"/>
      <c r="D321" s="234" t="s">
        <v>135</v>
      </c>
      <c r="E321" s="235" t="s">
        <v>1</v>
      </c>
      <c r="F321" s="236" t="s">
        <v>300</v>
      </c>
      <c r="G321" s="233"/>
      <c r="H321" s="235" t="s">
        <v>1</v>
      </c>
      <c r="I321" s="237"/>
      <c r="J321" s="233"/>
      <c r="K321" s="233"/>
      <c r="L321" s="238"/>
      <c r="M321" s="239"/>
      <c r="N321" s="240"/>
      <c r="O321" s="240"/>
      <c r="P321" s="240"/>
      <c r="Q321" s="240"/>
      <c r="R321" s="240"/>
      <c r="S321" s="240"/>
      <c r="T321" s="241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2" t="s">
        <v>135</v>
      </c>
      <c r="AU321" s="242" t="s">
        <v>88</v>
      </c>
      <c r="AV321" s="13" t="s">
        <v>21</v>
      </c>
      <c r="AW321" s="13" t="s">
        <v>36</v>
      </c>
      <c r="AX321" s="13" t="s">
        <v>79</v>
      </c>
      <c r="AY321" s="242" t="s">
        <v>126</v>
      </c>
    </row>
    <row r="322" s="14" customFormat="1">
      <c r="A322" s="14"/>
      <c r="B322" s="243"/>
      <c r="C322" s="244"/>
      <c r="D322" s="234" t="s">
        <v>135</v>
      </c>
      <c r="E322" s="245" t="s">
        <v>1</v>
      </c>
      <c r="F322" s="246" t="s">
        <v>133</v>
      </c>
      <c r="G322" s="244"/>
      <c r="H322" s="247">
        <v>4</v>
      </c>
      <c r="I322" s="248"/>
      <c r="J322" s="244"/>
      <c r="K322" s="244"/>
      <c r="L322" s="249"/>
      <c r="M322" s="250"/>
      <c r="N322" s="251"/>
      <c r="O322" s="251"/>
      <c r="P322" s="251"/>
      <c r="Q322" s="251"/>
      <c r="R322" s="251"/>
      <c r="S322" s="251"/>
      <c r="T322" s="252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3" t="s">
        <v>135</v>
      </c>
      <c r="AU322" s="253" t="s">
        <v>88</v>
      </c>
      <c r="AV322" s="14" t="s">
        <v>88</v>
      </c>
      <c r="AW322" s="14" t="s">
        <v>36</v>
      </c>
      <c r="AX322" s="14" t="s">
        <v>79</v>
      </c>
      <c r="AY322" s="253" t="s">
        <v>126</v>
      </c>
    </row>
    <row r="323" s="15" customFormat="1">
      <c r="A323" s="15"/>
      <c r="B323" s="254"/>
      <c r="C323" s="255"/>
      <c r="D323" s="234" t="s">
        <v>135</v>
      </c>
      <c r="E323" s="256" t="s">
        <v>1</v>
      </c>
      <c r="F323" s="257" t="s">
        <v>141</v>
      </c>
      <c r="G323" s="255"/>
      <c r="H323" s="258">
        <v>34</v>
      </c>
      <c r="I323" s="259"/>
      <c r="J323" s="255"/>
      <c r="K323" s="255"/>
      <c r="L323" s="260"/>
      <c r="M323" s="261"/>
      <c r="N323" s="262"/>
      <c r="O323" s="262"/>
      <c r="P323" s="262"/>
      <c r="Q323" s="262"/>
      <c r="R323" s="262"/>
      <c r="S323" s="262"/>
      <c r="T323" s="263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64" t="s">
        <v>135</v>
      </c>
      <c r="AU323" s="264" t="s">
        <v>88</v>
      </c>
      <c r="AV323" s="15" t="s">
        <v>133</v>
      </c>
      <c r="AW323" s="15" t="s">
        <v>36</v>
      </c>
      <c r="AX323" s="15" t="s">
        <v>21</v>
      </c>
      <c r="AY323" s="264" t="s">
        <v>126</v>
      </c>
    </row>
    <row r="324" s="2" customFormat="1" ht="37.8" customHeight="1">
      <c r="A324" s="39"/>
      <c r="B324" s="40"/>
      <c r="C324" s="276" t="s">
        <v>301</v>
      </c>
      <c r="D324" s="276" t="s">
        <v>226</v>
      </c>
      <c r="E324" s="277" t="s">
        <v>302</v>
      </c>
      <c r="F324" s="278" t="s">
        <v>303</v>
      </c>
      <c r="G324" s="279" t="s">
        <v>296</v>
      </c>
      <c r="H324" s="280">
        <v>30</v>
      </c>
      <c r="I324" s="281"/>
      <c r="J324" s="282">
        <f>ROUND(I324*H324,2)</f>
        <v>0</v>
      </c>
      <c r="K324" s="278" t="s">
        <v>1</v>
      </c>
      <c r="L324" s="283"/>
      <c r="M324" s="284" t="s">
        <v>1</v>
      </c>
      <c r="N324" s="285" t="s">
        <v>44</v>
      </c>
      <c r="O324" s="92"/>
      <c r="P324" s="228">
        <f>O324*H324</f>
        <v>0</v>
      </c>
      <c r="Q324" s="228">
        <v>0.0057000000000000002</v>
      </c>
      <c r="R324" s="228">
        <f>Q324*H324</f>
        <v>0.17100000000000001</v>
      </c>
      <c r="S324" s="228">
        <v>0</v>
      </c>
      <c r="T324" s="229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0" t="s">
        <v>185</v>
      </c>
      <c r="AT324" s="230" t="s">
        <v>226</v>
      </c>
      <c r="AU324" s="230" t="s">
        <v>88</v>
      </c>
      <c r="AY324" s="18" t="s">
        <v>126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8" t="s">
        <v>21</v>
      </c>
      <c r="BK324" s="231">
        <f>ROUND(I324*H324,2)</f>
        <v>0</v>
      </c>
      <c r="BL324" s="18" t="s">
        <v>133</v>
      </c>
      <c r="BM324" s="230" t="s">
        <v>304</v>
      </c>
    </row>
    <row r="325" s="13" customFormat="1">
      <c r="A325" s="13"/>
      <c r="B325" s="232"/>
      <c r="C325" s="233"/>
      <c r="D325" s="234" t="s">
        <v>135</v>
      </c>
      <c r="E325" s="235" t="s">
        <v>1</v>
      </c>
      <c r="F325" s="236" t="s">
        <v>264</v>
      </c>
      <c r="G325" s="233"/>
      <c r="H325" s="235" t="s">
        <v>1</v>
      </c>
      <c r="I325" s="237"/>
      <c r="J325" s="233"/>
      <c r="K325" s="233"/>
      <c r="L325" s="238"/>
      <c r="M325" s="239"/>
      <c r="N325" s="240"/>
      <c r="O325" s="240"/>
      <c r="P325" s="240"/>
      <c r="Q325" s="240"/>
      <c r="R325" s="240"/>
      <c r="S325" s="240"/>
      <c r="T325" s="241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2" t="s">
        <v>135</v>
      </c>
      <c r="AU325" s="242" t="s">
        <v>88</v>
      </c>
      <c r="AV325" s="13" t="s">
        <v>21</v>
      </c>
      <c r="AW325" s="13" t="s">
        <v>36</v>
      </c>
      <c r="AX325" s="13" t="s">
        <v>79</v>
      </c>
      <c r="AY325" s="242" t="s">
        <v>126</v>
      </c>
    </row>
    <row r="326" s="13" customFormat="1">
      <c r="A326" s="13"/>
      <c r="B326" s="232"/>
      <c r="C326" s="233"/>
      <c r="D326" s="234" t="s">
        <v>135</v>
      </c>
      <c r="E326" s="235" t="s">
        <v>1</v>
      </c>
      <c r="F326" s="236" t="s">
        <v>298</v>
      </c>
      <c r="G326" s="233"/>
      <c r="H326" s="235" t="s">
        <v>1</v>
      </c>
      <c r="I326" s="237"/>
      <c r="J326" s="233"/>
      <c r="K326" s="233"/>
      <c r="L326" s="238"/>
      <c r="M326" s="239"/>
      <c r="N326" s="240"/>
      <c r="O326" s="240"/>
      <c r="P326" s="240"/>
      <c r="Q326" s="240"/>
      <c r="R326" s="240"/>
      <c r="S326" s="240"/>
      <c r="T326" s="241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2" t="s">
        <v>135</v>
      </c>
      <c r="AU326" s="242" t="s">
        <v>88</v>
      </c>
      <c r="AV326" s="13" t="s">
        <v>21</v>
      </c>
      <c r="AW326" s="13" t="s">
        <v>36</v>
      </c>
      <c r="AX326" s="13" t="s">
        <v>79</v>
      </c>
      <c r="AY326" s="242" t="s">
        <v>126</v>
      </c>
    </row>
    <row r="327" s="14" customFormat="1">
      <c r="A327" s="14"/>
      <c r="B327" s="243"/>
      <c r="C327" s="244"/>
      <c r="D327" s="234" t="s">
        <v>135</v>
      </c>
      <c r="E327" s="245" t="s">
        <v>1</v>
      </c>
      <c r="F327" s="246" t="s">
        <v>299</v>
      </c>
      <c r="G327" s="244"/>
      <c r="H327" s="247">
        <v>30</v>
      </c>
      <c r="I327" s="248"/>
      <c r="J327" s="244"/>
      <c r="K327" s="244"/>
      <c r="L327" s="249"/>
      <c r="M327" s="250"/>
      <c r="N327" s="251"/>
      <c r="O327" s="251"/>
      <c r="P327" s="251"/>
      <c r="Q327" s="251"/>
      <c r="R327" s="251"/>
      <c r="S327" s="251"/>
      <c r="T327" s="252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3" t="s">
        <v>135</v>
      </c>
      <c r="AU327" s="253" t="s">
        <v>88</v>
      </c>
      <c r="AV327" s="14" t="s">
        <v>88</v>
      </c>
      <c r="AW327" s="14" t="s">
        <v>36</v>
      </c>
      <c r="AX327" s="14" t="s">
        <v>21</v>
      </c>
      <c r="AY327" s="253" t="s">
        <v>126</v>
      </c>
    </row>
    <row r="328" s="2" customFormat="1" ht="24.15" customHeight="1">
      <c r="A328" s="39"/>
      <c r="B328" s="40"/>
      <c r="C328" s="219" t="s">
        <v>305</v>
      </c>
      <c r="D328" s="219" t="s">
        <v>128</v>
      </c>
      <c r="E328" s="220" t="s">
        <v>306</v>
      </c>
      <c r="F328" s="221" t="s">
        <v>307</v>
      </c>
      <c r="G328" s="222" t="s">
        <v>296</v>
      </c>
      <c r="H328" s="223">
        <v>2</v>
      </c>
      <c r="I328" s="224"/>
      <c r="J328" s="225">
        <f>ROUND(I328*H328,2)</f>
        <v>0</v>
      </c>
      <c r="K328" s="221" t="s">
        <v>132</v>
      </c>
      <c r="L328" s="45"/>
      <c r="M328" s="226" t="s">
        <v>1</v>
      </c>
      <c r="N328" s="227" t="s">
        <v>44</v>
      </c>
      <c r="O328" s="92"/>
      <c r="P328" s="228">
        <f>O328*H328</f>
        <v>0</v>
      </c>
      <c r="Q328" s="228">
        <v>0</v>
      </c>
      <c r="R328" s="228">
        <f>Q328*H328</f>
        <v>0</v>
      </c>
      <c r="S328" s="228">
        <v>0</v>
      </c>
      <c r="T328" s="229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0" t="s">
        <v>133</v>
      </c>
      <c r="AT328" s="230" t="s">
        <v>128</v>
      </c>
      <c r="AU328" s="230" t="s">
        <v>88</v>
      </c>
      <c r="AY328" s="18" t="s">
        <v>126</v>
      </c>
      <c r="BE328" s="231">
        <f>IF(N328="základní",J328,0)</f>
        <v>0</v>
      </c>
      <c r="BF328" s="231">
        <f>IF(N328="snížená",J328,0)</f>
        <v>0</v>
      </c>
      <c r="BG328" s="231">
        <f>IF(N328="zákl. přenesená",J328,0)</f>
        <v>0</v>
      </c>
      <c r="BH328" s="231">
        <f>IF(N328="sníž. přenesená",J328,0)</f>
        <v>0</v>
      </c>
      <c r="BI328" s="231">
        <f>IF(N328="nulová",J328,0)</f>
        <v>0</v>
      </c>
      <c r="BJ328" s="18" t="s">
        <v>21</v>
      </c>
      <c r="BK328" s="231">
        <f>ROUND(I328*H328,2)</f>
        <v>0</v>
      </c>
      <c r="BL328" s="18" t="s">
        <v>133</v>
      </c>
      <c r="BM328" s="230" t="s">
        <v>308</v>
      </c>
    </row>
    <row r="329" s="13" customFormat="1">
      <c r="A329" s="13"/>
      <c r="B329" s="232"/>
      <c r="C329" s="233"/>
      <c r="D329" s="234" t="s">
        <v>135</v>
      </c>
      <c r="E329" s="235" t="s">
        <v>1</v>
      </c>
      <c r="F329" s="236" t="s">
        <v>309</v>
      </c>
      <c r="G329" s="233"/>
      <c r="H329" s="235" t="s">
        <v>1</v>
      </c>
      <c r="I329" s="237"/>
      <c r="J329" s="233"/>
      <c r="K329" s="233"/>
      <c r="L329" s="238"/>
      <c r="M329" s="239"/>
      <c r="N329" s="240"/>
      <c r="O329" s="240"/>
      <c r="P329" s="240"/>
      <c r="Q329" s="240"/>
      <c r="R329" s="240"/>
      <c r="S329" s="240"/>
      <c r="T329" s="241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2" t="s">
        <v>135</v>
      </c>
      <c r="AU329" s="242" t="s">
        <v>88</v>
      </c>
      <c r="AV329" s="13" t="s">
        <v>21</v>
      </c>
      <c r="AW329" s="13" t="s">
        <v>36</v>
      </c>
      <c r="AX329" s="13" t="s">
        <v>79</v>
      </c>
      <c r="AY329" s="242" t="s">
        <v>126</v>
      </c>
    </row>
    <row r="330" s="14" customFormat="1">
      <c r="A330" s="14"/>
      <c r="B330" s="243"/>
      <c r="C330" s="244"/>
      <c r="D330" s="234" t="s">
        <v>135</v>
      </c>
      <c r="E330" s="245" t="s">
        <v>1</v>
      </c>
      <c r="F330" s="246" t="s">
        <v>88</v>
      </c>
      <c r="G330" s="244"/>
      <c r="H330" s="247">
        <v>2</v>
      </c>
      <c r="I330" s="248"/>
      <c r="J330" s="244"/>
      <c r="K330" s="244"/>
      <c r="L330" s="249"/>
      <c r="M330" s="250"/>
      <c r="N330" s="251"/>
      <c r="O330" s="251"/>
      <c r="P330" s="251"/>
      <c r="Q330" s="251"/>
      <c r="R330" s="251"/>
      <c r="S330" s="251"/>
      <c r="T330" s="252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3" t="s">
        <v>135</v>
      </c>
      <c r="AU330" s="253" t="s">
        <v>88</v>
      </c>
      <c r="AV330" s="14" t="s">
        <v>88</v>
      </c>
      <c r="AW330" s="14" t="s">
        <v>36</v>
      </c>
      <c r="AX330" s="14" t="s">
        <v>21</v>
      </c>
      <c r="AY330" s="253" t="s">
        <v>126</v>
      </c>
    </row>
    <row r="331" s="2" customFormat="1" ht="62.7" customHeight="1">
      <c r="A331" s="39"/>
      <c r="B331" s="40"/>
      <c r="C331" s="276" t="s">
        <v>299</v>
      </c>
      <c r="D331" s="276" t="s">
        <v>226</v>
      </c>
      <c r="E331" s="277" t="s">
        <v>310</v>
      </c>
      <c r="F331" s="278" t="s">
        <v>311</v>
      </c>
      <c r="G331" s="279" t="s">
        <v>296</v>
      </c>
      <c r="H331" s="280">
        <v>2</v>
      </c>
      <c r="I331" s="281"/>
      <c r="J331" s="282">
        <f>ROUND(I331*H331,2)</f>
        <v>0</v>
      </c>
      <c r="K331" s="278" t="s">
        <v>132</v>
      </c>
      <c r="L331" s="283"/>
      <c r="M331" s="284" t="s">
        <v>1</v>
      </c>
      <c r="N331" s="285" t="s">
        <v>44</v>
      </c>
      <c r="O331" s="92"/>
      <c r="P331" s="228">
        <f>O331*H331</f>
        <v>0</v>
      </c>
      <c r="Q331" s="228">
        <v>0.045659999999999999</v>
      </c>
      <c r="R331" s="228">
        <f>Q331*H331</f>
        <v>0.091319999999999998</v>
      </c>
      <c r="S331" s="228">
        <v>0</v>
      </c>
      <c r="T331" s="229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0" t="s">
        <v>185</v>
      </c>
      <c r="AT331" s="230" t="s">
        <v>226</v>
      </c>
      <c r="AU331" s="230" t="s">
        <v>88</v>
      </c>
      <c r="AY331" s="18" t="s">
        <v>126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18" t="s">
        <v>21</v>
      </c>
      <c r="BK331" s="231">
        <f>ROUND(I331*H331,2)</f>
        <v>0</v>
      </c>
      <c r="BL331" s="18" t="s">
        <v>133</v>
      </c>
      <c r="BM331" s="230" t="s">
        <v>312</v>
      </c>
    </row>
    <row r="332" s="2" customFormat="1" ht="37.8" customHeight="1">
      <c r="A332" s="39"/>
      <c r="B332" s="40"/>
      <c r="C332" s="219" t="s">
        <v>313</v>
      </c>
      <c r="D332" s="219" t="s">
        <v>128</v>
      </c>
      <c r="E332" s="220" t="s">
        <v>314</v>
      </c>
      <c r="F332" s="221" t="s">
        <v>315</v>
      </c>
      <c r="G332" s="222" t="s">
        <v>149</v>
      </c>
      <c r="H332" s="223">
        <v>65.222999999999999</v>
      </c>
      <c r="I332" s="224"/>
      <c r="J332" s="225">
        <f>ROUND(I332*H332,2)</f>
        <v>0</v>
      </c>
      <c r="K332" s="221" t="s">
        <v>132</v>
      </c>
      <c r="L332" s="45"/>
      <c r="M332" s="226" t="s">
        <v>1</v>
      </c>
      <c r="N332" s="227" t="s">
        <v>44</v>
      </c>
      <c r="O332" s="92"/>
      <c r="P332" s="228">
        <f>O332*H332</f>
        <v>0</v>
      </c>
      <c r="Q332" s="228">
        <v>0</v>
      </c>
      <c r="R332" s="228">
        <f>Q332*H332</f>
        <v>0</v>
      </c>
      <c r="S332" s="228">
        <v>0</v>
      </c>
      <c r="T332" s="229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0" t="s">
        <v>133</v>
      </c>
      <c r="AT332" s="230" t="s">
        <v>128</v>
      </c>
      <c r="AU332" s="230" t="s">
        <v>88</v>
      </c>
      <c r="AY332" s="18" t="s">
        <v>126</v>
      </c>
      <c r="BE332" s="231">
        <f>IF(N332="základní",J332,0)</f>
        <v>0</v>
      </c>
      <c r="BF332" s="231">
        <f>IF(N332="snížená",J332,0)</f>
        <v>0</v>
      </c>
      <c r="BG332" s="231">
        <f>IF(N332="zákl. přenesená",J332,0)</f>
        <v>0</v>
      </c>
      <c r="BH332" s="231">
        <f>IF(N332="sníž. přenesená",J332,0)</f>
        <v>0</v>
      </c>
      <c r="BI332" s="231">
        <f>IF(N332="nulová",J332,0)</f>
        <v>0</v>
      </c>
      <c r="BJ332" s="18" t="s">
        <v>21</v>
      </c>
      <c r="BK332" s="231">
        <f>ROUND(I332*H332,2)</f>
        <v>0</v>
      </c>
      <c r="BL332" s="18" t="s">
        <v>133</v>
      </c>
      <c r="BM332" s="230" t="s">
        <v>316</v>
      </c>
    </row>
    <row r="333" s="13" customFormat="1">
      <c r="A333" s="13"/>
      <c r="B333" s="232"/>
      <c r="C333" s="233"/>
      <c r="D333" s="234" t="s">
        <v>135</v>
      </c>
      <c r="E333" s="235" t="s">
        <v>1</v>
      </c>
      <c r="F333" s="236" t="s">
        <v>264</v>
      </c>
      <c r="G333" s="233"/>
      <c r="H333" s="235" t="s">
        <v>1</v>
      </c>
      <c r="I333" s="237"/>
      <c r="J333" s="233"/>
      <c r="K333" s="233"/>
      <c r="L333" s="238"/>
      <c r="M333" s="239"/>
      <c r="N333" s="240"/>
      <c r="O333" s="240"/>
      <c r="P333" s="240"/>
      <c r="Q333" s="240"/>
      <c r="R333" s="240"/>
      <c r="S333" s="240"/>
      <c r="T333" s="241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2" t="s">
        <v>135</v>
      </c>
      <c r="AU333" s="242" t="s">
        <v>88</v>
      </c>
      <c r="AV333" s="13" t="s">
        <v>21</v>
      </c>
      <c r="AW333" s="13" t="s">
        <v>36</v>
      </c>
      <c r="AX333" s="13" t="s">
        <v>79</v>
      </c>
      <c r="AY333" s="242" t="s">
        <v>126</v>
      </c>
    </row>
    <row r="334" s="14" customFormat="1">
      <c r="A334" s="14"/>
      <c r="B334" s="243"/>
      <c r="C334" s="244"/>
      <c r="D334" s="234" t="s">
        <v>135</v>
      </c>
      <c r="E334" s="245" t="s">
        <v>1</v>
      </c>
      <c r="F334" s="246" t="s">
        <v>317</v>
      </c>
      <c r="G334" s="244"/>
      <c r="H334" s="247">
        <v>65.222999999999999</v>
      </c>
      <c r="I334" s="248"/>
      <c r="J334" s="244"/>
      <c r="K334" s="244"/>
      <c r="L334" s="249"/>
      <c r="M334" s="250"/>
      <c r="N334" s="251"/>
      <c r="O334" s="251"/>
      <c r="P334" s="251"/>
      <c r="Q334" s="251"/>
      <c r="R334" s="251"/>
      <c r="S334" s="251"/>
      <c r="T334" s="252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3" t="s">
        <v>135</v>
      </c>
      <c r="AU334" s="253" t="s">
        <v>88</v>
      </c>
      <c r="AV334" s="14" t="s">
        <v>88</v>
      </c>
      <c r="AW334" s="14" t="s">
        <v>36</v>
      </c>
      <c r="AX334" s="14" t="s">
        <v>21</v>
      </c>
      <c r="AY334" s="253" t="s">
        <v>126</v>
      </c>
    </row>
    <row r="335" s="2" customFormat="1" ht="49.05" customHeight="1">
      <c r="A335" s="39"/>
      <c r="B335" s="40"/>
      <c r="C335" s="276" t="s">
        <v>318</v>
      </c>
      <c r="D335" s="276" t="s">
        <v>226</v>
      </c>
      <c r="E335" s="277" t="s">
        <v>319</v>
      </c>
      <c r="F335" s="278" t="s">
        <v>320</v>
      </c>
      <c r="G335" s="279" t="s">
        <v>296</v>
      </c>
      <c r="H335" s="280">
        <v>24</v>
      </c>
      <c r="I335" s="281"/>
      <c r="J335" s="282">
        <f>ROUND(I335*H335,2)</f>
        <v>0</v>
      </c>
      <c r="K335" s="278" t="s">
        <v>1</v>
      </c>
      <c r="L335" s="283"/>
      <c r="M335" s="284" t="s">
        <v>1</v>
      </c>
      <c r="N335" s="285" t="s">
        <v>44</v>
      </c>
      <c r="O335" s="92"/>
      <c r="P335" s="228">
        <f>O335*H335</f>
        <v>0</v>
      </c>
      <c r="Q335" s="228">
        <v>0.029899999999999999</v>
      </c>
      <c r="R335" s="228">
        <f>Q335*H335</f>
        <v>0.71760000000000002</v>
      </c>
      <c r="S335" s="228">
        <v>0</v>
      </c>
      <c r="T335" s="229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0" t="s">
        <v>185</v>
      </c>
      <c r="AT335" s="230" t="s">
        <v>226</v>
      </c>
      <c r="AU335" s="230" t="s">
        <v>88</v>
      </c>
      <c r="AY335" s="18" t="s">
        <v>126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18" t="s">
        <v>21</v>
      </c>
      <c r="BK335" s="231">
        <f>ROUND(I335*H335,2)</f>
        <v>0</v>
      </c>
      <c r="BL335" s="18" t="s">
        <v>133</v>
      </c>
      <c r="BM335" s="230" t="s">
        <v>321</v>
      </c>
    </row>
    <row r="336" s="13" customFormat="1">
      <c r="A336" s="13"/>
      <c r="B336" s="232"/>
      <c r="C336" s="233"/>
      <c r="D336" s="234" t="s">
        <v>135</v>
      </c>
      <c r="E336" s="235" t="s">
        <v>1</v>
      </c>
      <c r="F336" s="236" t="s">
        <v>322</v>
      </c>
      <c r="G336" s="233"/>
      <c r="H336" s="235" t="s">
        <v>1</v>
      </c>
      <c r="I336" s="237"/>
      <c r="J336" s="233"/>
      <c r="K336" s="233"/>
      <c r="L336" s="238"/>
      <c r="M336" s="239"/>
      <c r="N336" s="240"/>
      <c r="O336" s="240"/>
      <c r="P336" s="240"/>
      <c r="Q336" s="240"/>
      <c r="R336" s="240"/>
      <c r="S336" s="240"/>
      <c r="T336" s="241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2" t="s">
        <v>135</v>
      </c>
      <c r="AU336" s="242" t="s">
        <v>88</v>
      </c>
      <c r="AV336" s="13" t="s">
        <v>21</v>
      </c>
      <c r="AW336" s="13" t="s">
        <v>36</v>
      </c>
      <c r="AX336" s="13" t="s">
        <v>79</v>
      </c>
      <c r="AY336" s="242" t="s">
        <v>126</v>
      </c>
    </row>
    <row r="337" s="14" customFormat="1">
      <c r="A337" s="14"/>
      <c r="B337" s="243"/>
      <c r="C337" s="244"/>
      <c r="D337" s="234" t="s">
        <v>135</v>
      </c>
      <c r="E337" s="245" t="s">
        <v>1</v>
      </c>
      <c r="F337" s="246" t="s">
        <v>275</v>
      </c>
      <c r="G337" s="244"/>
      <c r="H337" s="247">
        <v>24</v>
      </c>
      <c r="I337" s="248"/>
      <c r="J337" s="244"/>
      <c r="K337" s="244"/>
      <c r="L337" s="249"/>
      <c r="M337" s="250"/>
      <c r="N337" s="251"/>
      <c r="O337" s="251"/>
      <c r="P337" s="251"/>
      <c r="Q337" s="251"/>
      <c r="R337" s="251"/>
      <c r="S337" s="251"/>
      <c r="T337" s="252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3" t="s">
        <v>135</v>
      </c>
      <c r="AU337" s="253" t="s">
        <v>88</v>
      </c>
      <c r="AV337" s="14" t="s">
        <v>88</v>
      </c>
      <c r="AW337" s="14" t="s">
        <v>36</v>
      </c>
      <c r="AX337" s="14" t="s">
        <v>21</v>
      </c>
      <c r="AY337" s="253" t="s">
        <v>126</v>
      </c>
    </row>
    <row r="338" s="2" customFormat="1" ht="62.7" customHeight="1">
      <c r="A338" s="39"/>
      <c r="B338" s="40"/>
      <c r="C338" s="276" t="s">
        <v>323</v>
      </c>
      <c r="D338" s="276" t="s">
        <v>226</v>
      </c>
      <c r="E338" s="277" t="s">
        <v>324</v>
      </c>
      <c r="F338" s="278" t="s">
        <v>325</v>
      </c>
      <c r="G338" s="279" t="s">
        <v>296</v>
      </c>
      <c r="H338" s="280">
        <v>8</v>
      </c>
      <c r="I338" s="281"/>
      <c r="J338" s="282">
        <f>ROUND(I338*H338,2)</f>
        <v>0</v>
      </c>
      <c r="K338" s="278" t="s">
        <v>1</v>
      </c>
      <c r="L338" s="283"/>
      <c r="M338" s="284" t="s">
        <v>1</v>
      </c>
      <c r="N338" s="285" t="s">
        <v>44</v>
      </c>
      <c r="O338" s="92"/>
      <c r="P338" s="228">
        <f>O338*H338</f>
        <v>0</v>
      </c>
      <c r="Q338" s="228">
        <v>0.029899999999999999</v>
      </c>
      <c r="R338" s="228">
        <f>Q338*H338</f>
        <v>0.2392</v>
      </c>
      <c r="S338" s="228">
        <v>0</v>
      </c>
      <c r="T338" s="229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0" t="s">
        <v>185</v>
      </c>
      <c r="AT338" s="230" t="s">
        <v>226</v>
      </c>
      <c r="AU338" s="230" t="s">
        <v>88</v>
      </c>
      <c r="AY338" s="18" t="s">
        <v>126</v>
      </c>
      <c r="BE338" s="231">
        <f>IF(N338="základní",J338,0)</f>
        <v>0</v>
      </c>
      <c r="BF338" s="231">
        <f>IF(N338="snížená",J338,0)</f>
        <v>0</v>
      </c>
      <c r="BG338" s="231">
        <f>IF(N338="zákl. přenesená",J338,0)</f>
        <v>0</v>
      </c>
      <c r="BH338" s="231">
        <f>IF(N338="sníž. přenesená",J338,0)</f>
        <v>0</v>
      </c>
      <c r="BI338" s="231">
        <f>IF(N338="nulová",J338,0)</f>
        <v>0</v>
      </c>
      <c r="BJ338" s="18" t="s">
        <v>21</v>
      </c>
      <c r="BK338" s="231">
        <f>ROUND(I338*H338,2)</f>
        <v>0</v>
      </c>
      <c r="BL338" s="18" t="s">
        <v>133</v>
      </c>
      <c r="BM338" s="230" t="s">
        <v>326</v>
      </c>
    </row>
    <row r="339" s="13" customFormat="1">
      <c r="A339" s="13"/>
      <c r="B339" s="232"/>
      <c r="C339" s="233"/>
      <c r="D339" s="234" t="s">
        <v>135</v>
      </c>
      <c r="E339" s="235" t="s">
        <v>1</v>
      </c>
      <c r="F339" s="236" t="s">
        <v>322</v>
      </c>
      <c r="G339" s="233"/>
      <c r="H339" s="235" t="s">
        <v>1</v>
      </c>
      <c r="I339" s="237"/>
      <c r="J339" s="233"/>
      <c r="K339" s="233"/>
      <c r="L339" s="238"/>
      <c r="M339" s="239"/>
      <c r="N339" s="240"/>
      <c r="O339" s="240"/>
      <c r="P339" s="240"/>
      <c r="Q339" s="240"/>
      <c r="R339" s="240"/>
      <c r="S339" s="240"/>
      <c r="T339" s="241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2" t="s">
        <v>135</v>
      </c>
      <c r="AU339" s="242" t="s">
        <v>88</v>
      </c>
      <c r="AV339" s="13" t="s">
        <v>21</v>
      </c>
      <c r="AW339" s="13" t="s">
        <v>36</v>
      </c>
      <c r="AX339" s="13" t="s">
        <v>79</v>
      </c>
      <c r="AY339" s="242" t="s">
        <v>126</v>
      </c>
    </row>
    <row r="340" s="14" customFormat="1">
      <c r="A340" s="14"/>
      <c r="B340" s="243"/>
      <c r="C340" s="244"/>
      <c r="D340" s="234" t="s">
        <v>135</v>
      </c>
      <c r="E340" s="245" t="s">
        <v>1</v>
      </c>
      <c r="F340" s="246" t="s">
        <v>185</v>
      </c>
      <c r="G340" s="244"/>
      <c r="H340" s="247">
        <v>8</v>
      </c>
      <c r="I340" s="248"/>
      <c r="J340" s="244"/>
      <c r="K340" s="244"/>
      <c r="L340" s="249"/>
      <c r="M340" s="250"/>
      <c r="N340" s="251"/>
      <c r="O340" s="251"/>
      <c r="P340" s="251"/>
      <c r="Q340" s="251"/>
      <c r="R340" s="251"/>
      <c r="S340" s="251"/>
      <c r="T340" s="252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3" t="s">
        <v>135</v>
      </c>
      <c r="AU340" s="253" t="s">
        <v>88</v>
      </c>
      <c r="AV340" s="14" t="s">
        <v>88</v>
      </c>
      <c r="AW340" s="14" t="s">
        <v>36</v>
      </c>
      <c r="AX340" s="14" t="s">
        <v>21</v>
      </c>
      <c r="AY340" s="253" t="s">
        <v>126</v>
      </c>
    </row>
    <row r="341" s="2" customFormat="1" ht="24.15" customHeight="1">
      <c r="A341" s="39"/>
      <c r="B341" s="40"/>
      <c r="C341" s="219" t="s">
        <v>327</v>
      </c>
      <c r="D341" s="219" t="s">
        <v>128</v>
      </c>
      <c r="E341" s="220" t="s">
        <v>328</v>
      </c>
      <c r="F341" s="221" t="s">
        <v>329</v>
      </c>
      <c r="G341" s="222" t="s">
        <v>131</v>
      </c>
      <c r="H341" s="223">
        <v>48.917000000000002</v>
      </c>
      <c r="I341" s="224"/>
      <c r="J341" s="225">
        <f>ROUND(I341*H341,2)</f>
        <v>0</v>
      </c>
      <c r="K341" s="221" t="s">
        <v>1</v>
      </c>
      <c r="L341" s="45"/>
      <c r="M341" s="226" t="s">
        <v>1</v>
      </c>
      <c r="N341" s="227" t="s">
        <v>44</v>
      </c>
      <c r="O341" s="92"/>
      <c r="P341" s="228">
        <f>O341*H341</f>
        <v>0</v>
      </c>
      <c r="Q341" s="228">
        <v>0.26142500000000002</v>
      </c>
      <c r="R341" s="228">
        <f>Q341*H341</f>
        <v>12.788126725000002</v>
      </c>
      <c r="S341" s="228">
        <v>0</v>
      </c>
      <c r="T341" s="229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0" t="s">
        <v>133</v>
      </c>
      <c r="AT341" s="230" t="s">
        <v>128</v>
      </c>
      <c r="AU341" s="230" t="s">
        <v>88</v>
      </c>
      <c r="AY341" s="18" t="s">
        <v>126</v>
      </c>
      <c r="BE341" s="231">
        <f>IF(N341="základní",J341,0)</f>
        <v>0</v>
      </c>
      <c r="BF341" s="231">
        <f>IF(N341="snížená",J341,0)</f>
        <v>0</v>
      </c>
      <c r="BG341" s="231">
        <f>IF(N341="zákl. přenesená",J341,0)</f>
        <v>0</v>
      </c>
      <c r="BH341" s="231">
        <f>IF(N341="sníž. přenesená",J341,0)</f>
        <v>0</v>
      </c>
      <c r="BI341" s="231">
        <f>IF(N341="nulová",J341,0)</f>
        <v>0</v>
      </c>
      <c r="BJ341" s="18" t="s">
        <v>21</v>
      </c>
      <c r="BK341" s="231">
        <f>ROUND(I341*H341,2)</f>
        <v>0</v>
      </c>
      <c r="BL341" s="18" t="s">
        <v>133</v>
      </c>
      <c r="BM341" s="230" t="s">
        <v>330</v>
      </c>
    </row>
    <row r="342" s="13" customFormat="1">
      <c r="A342" s="13"/>
      <c r="B342" s="232"/>
      <c r="C342" s="233"/>
      <c r="D342" s="234" t="s">
        <v>135</v>
      </c>
      <c r="E342" s="235" t="s">
        <v>1</v>
      </c>
      <c r="F342" s="236" t="s">
        <v>264</v>
      </c>
      <c r="G342" s="233"/>
      <c r="H342" s="235" t="s">
        <v>1</v>
      </c>
      <c r="I342" s="237"/>
      <c r="J342" s="233"/>
      <c r="K342" s="233"/>
      <c r="L342" s="238"/>
      <c r="M342" s="239"/>
      <c r="N342" s="240"/>
      <c r="O342" s="240"/>
      <c r="P342" s="240"/>
      <c r="Q342" s="240"/>
      <c r="R342" s="240"/>
      <c r="S342" s="240"/>
      <c r="T342" s="241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2" t="s">
        <v>135</v>
      </c>
      <c r="AU342" s="242" t="s">
        <v>88</v>
      </c>
      <c r="AV342" s="13" t="s">
        <v>21</v>
      </c>
      <c r="AW342" s="13" t="s">
        <v>36</v>
      </c>
      <c r="AX342" s="13" t="s">
        <v>79</v>
      </c>
      <c r="AY342" s="242" t="s">
        <v>126</v>
      </c>
    </row>
    <row r="343" s="14" customFormat="1">
      <c r="A343" s="14"/>
      <c r="B343" s="243"/>
      <c r="C343" s="244"/>
      <c r="D343" s="234" t="s">
        <v>135</v>
      </c>
      <c r="E343" s="245" t="s">
        <v>1</v>
      </c>
      <c r="F343" s="246" t="s">
        <v>331</v>
      </c>
      <c r="G343" s="244"/>
      <c r="H343" s="247">
        <v>48.917000000000002</v>
      </c>
      <c r="I343" s="248"/>
      <c r="J343" s="244"/>
      <c r="K343" s="244"/>
      <c r="L343" s="249"/>
      <c r="M343" s="250"/>
      <c r="N343" s="251"/>
      <c r="O343" s="251"/>
      <c r="P343" s="251"/>
      <c r="Q343" s="251"/>
      <c r="R343" s="251"/>
      <c r="S343" s="251"/>
      <c r="T343" s="252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3" t="s">
        <v>135</v>
      </c>
      <c r="AU343" s="253" t="s">
        <v>88</v>
      </c>
      <c r="AV343" s="14" t="s">
        <v>88</v>
      </c>
      <c r="AW343" s="14" t="s">
        <v>36</v>
      </c>
      <c r="AX343" s="14" t="s">
        <v>79</v>
      </c>
      <c r="AY343" s="253" t="s">
        <v>126</v>
      </c>
    </row>
    <row r="344" s="14" customFormat="1">
      <c r="A344" s="14"/>
      <c r="B344" s="243"/>
      <c r="C344" s="244"/>
      <c r="D344" s="234" t="s">
        <v>135</v>
      </c>
      <c r="E344" s="245" t="s">
        <v>1</v>
      </c>
      <c r="F344" s="246" t="s">
        <v>332</v>
      </c>
      <c r="G344" s="244"/>
      <c r="H344" s="247">
        <v>-0.125</v>
      </c>
      <c r="I344" s="248"/>
      <c r="J344" s="244"/>
      <c r="K344" s="244"/>
      <c r="L344" s="249"/>
      <c r="M344" s="250"/>
      <c r="N344" s="251"/>
      <c r="O344" s="251"/>
      <c r="P344" s="251"/>
      <c r="Q344" s="251"/>
      <c r="R344" s="251"/>
      <c r="S344" s="251"/>
      <c r="T344" s="252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3" t="s">
        <v>135</v>
      </c>
      <c r="AU344" s="253" t="s">
        <v>88</v>
      </c>
      <c r="AV344" s="14" t="s">
        <v>88</v>
      </c>
      <c r="AW344" s="14" t="s">
        <v>36</v>
      </c>
      <c r="AX344" s="14" t="s">
        <v>79</v>
      </c>
      <c r="AY344" s="253" t="s">
        <v>126</v>
      </c>
    </row>
    <row r="345" s="14" customFormat="1">
      <c r="A345" s="14"/>
      <c r="B345" s="243"/>
      <c r="C345" s="244"/>
      <c r="D345" s="234" t="s">
        <v>135</v>
      </c>
      <c r="E345" s="245" t="s">
        <v>1</v>
      </c>
      <c r="F345" s="246" t="s">
        <v>333</v>
      </c>
      <c r="G345" s="244"/>
      <c r="H345" s="247">
        <v>0.125</v>
      </c>
      <c r="I345" s="248"/>
      <c r="J345" s="244"/>
      <c r="K345" s="244"/>
      <c r="L345" s="249"/>
      <c r="M345" s="250"/>
      <c r="N345" s="251"/>
      <c r="O345" s="251"/>
      <c r="P345" s="251"/>
      <c r="Q345" s="251"/>
      <c r="R345" s="251"/>
      <c r="S345" s="251"/>
      <c r="T345" s="252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3" t="s">
        <v>135</v>
      </c>
      <c r="AU345" s="253" t="s">
        <v>88</v>
      </c>
      <c r="AV345" s="14" t="s">
        <v>88</v>
      </c>
      <c r="AW345" s="14" t="s">
        <v>36</v>
      </c>
      <c r="AX345" s="14" t="s">
        <v>79</v>
      </c>
      <c r="AY345" s="253" t="s">
        <v>126</v>
      </c>
    </row>
    <row r="346" s="15" customFormat="1">
      <c r="A346" s="15"/>
      <c r="B346" s="254"/>
      <c r="C346" s="255"/>
      <c r="D346" s="234" t="s">
        <v>135</v>
      </c>
      <c r="E346" s="256" t="s">
        <v>1</v>
      </c>
      <c r="F346" s="257" t="s">
        <v>141</v>
      </c>
      <c r="G346" s="255"/>
      <c r="H346" s="258">
        <v>48.917000000000002</v>
      </c>
      <c r="I346" s="259"/>
      <c r="J346" s="255"/>
      <c r="K346" s="255"/>
      <c r="L346" s="260"/>
      <c r="M346" s="261"/>
      <c r="N346" s="262"/>
      <c r="O346" s="262"/>
      <c r="P346" s="262"/>
      <c r="Q346" s="262"/>
      <c r="R346" s="262"/>
      <c r="S346" s="262"/>
      <c r="T346" s="263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64" t="s">
        <v>135</v>
      </c>
      <c r="AU346" s="264" t="s">
        <v>88</v>
      </c>
      <c r="AV346" s="15" t="s">
        <v>133</v>
      </c>
      <c r="AW346" s="15" t="s">
        <v>36</v>
      </c>
      <c r="AX346" s="15" t="s">
        <v>21</v>
      </c>
      <c r="AY346" s="264" t="s">
        <v>126</v>
      </c>
    </row>
    <row r="347" s="2" customFormat="1" ht="49.05" customHeight="1">
      <c r="A347" s="39"/>
      <c r="B347" s="40"/>
      <c r="C347" s="219" t="s">
        <v>334</v>
      </c>
      <c r="D347" s="219" t="s">
        <v>128</v>
      </c>
      <c r="E347" s="220" t="s">
        <v>335</v>
      </c>
      <c r="F347" s="221" t="s">
        <v>336</v>
      </c>
      <c r="G347" s="222" t="s">
        <v>149</v>
      </c>
      <c r="H347" s="223">
        <v>65.222999999999999</v>
      </c>
      <c r="I347" s="224"/>
      <c r="J347" s="225">
        <f>ROUND(I347*H347,2)</f>
        <v>0</v>
      </c>
      <c r="K347" s="221" t="s">
        <v>132</v>
      </c>
      <c r="L347" s="45"/>
      <c r="M347" s="226" t="s">
        <v>1</v>
      </c>
      <c r="N347" s="227" t="s">
        <v>44</v>
      </c>
      <c r="O347" s="92"/>
      <c r="P347" s="228">
        <f>O347*H347</f>
        <v>0</v>
      </c>
      <c r="Q347" s="228">
        <v>0.046339999999999999</v>
      </c>
      <c r="R347" s="228">
        <f>Q347*H347</f>
        <v>3.0224338199999998</v>
      </c>
      <c r="S347" s="228">
        <v>0</v>
      </c>
      <c r="T347" s="229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0" t="s">
        <v>133</v>
      </c>
      <c r="AT347" s="230" t="s">
        <v>128</v>
      </c>
      <c r="AU347" s="230" t="s">
        <v>88</v>
      </c>
      <c r="AY347" s="18" t="s">
        <v>126</v>
      </c>
      <c r="BE347" s="231">
        <f>IF(N347="základní",J347,0)</f>
        <v>0</v>
      </c>
      <c r="BF347" s="231">
        <f>IF(N347="snížená",J347,0)</f>
        <v>0</v>
      </c>
      <c r="BG347" s="231">
        <f>IF(N347="zákl. přenesená",J347,0)</f>
        <v>0</v>
      </c>
      <c r="BH347" s="231">
        <f>IF(N347="sníž. přenesená",J347,0)</f>
        <v>0</v>
      </c>
      <c r="BI347" s="231">
        <f>IF(N347="nulová",J347,0)</f>
        <v>0</v>
      </c>
      <c r="BJ347" s="18" t="s">
        <v>21</v>
      </c>
      <c r="BK347" s="231">
        <f>ROUND(I347*H347,2)</f>
        <v>0</v>
      </c>
      <c r="BL347" s="18" t="s">
        <v>133</v>
      </c>
      <c r="BM347" s="230" t="s">
        <v>337</v>
      </c>
    </row>
    <row r="348" s="13" customFormat="1">
      <c r="A348" s="13"/>
      <c r="B348" s="232"/>
      <c r="C348" s="233"/>
      <c r="D348" s="234" t="s">
        <v>135</v>
      </c>
      <c r="E348" s="235" t="s">
        <v>1</v>
      </c>
      <c r="F348" s="236" t="s">
        <v>264</v>
      </c>
      <c r="G348" s="233"/>
      <c r="H348" s="235" t="s">
        <v>1</v>
      </c>
      <c r="I348" s="237"/>
      <c r="J348" s="233"/>
      <c r="K348" s="233"/>
      <c r="L348" s="238"/>
      <c r="M348" s="239"/>
      <c r="N348" s="240"/>
      <c r="O348" s="240"/>
      <c r="P348" s="240"/>
      <c r="Q348" s="240"/>
      <c r="R348" s="240"/>
      <c r="S348" s="240"/>
      <c r="T348" s="241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2" t="s">
        <v>135</v>
      </c>
      <c r="AU348" s="242" t="s">
        <v>88</v>
      </c>
      <c r="AV348" s="13" t="s">
        <v>21</v>
      </c>
      <c r="AW348" s="13" t="s">
        <v>36</v>
      </c>
      <c r="AX348" s="13" t="s">
        <v>79</v>
      </c>
      <c r="AY348" s="242" t="s">
        <v>126</v>
      </c>
    </row>
    <row r="349" s="14" customFormat="1">
      <c r="A349" s="14"/>
      <c r="B349" s="243"/>
      <c r="C349" s="244"/>
      <c r="D349" s="234" t="s">
        <v>135</v>
      </c>
      <c r="E349" s="245" t="s">
        <v>1</v>
      </c>
      <c r="F349" s="246" t="s">
        <v>338</v>
      </c>
      <c r="G349" s="244"/>
      <c r="H349" s="247">
        <v>65.222999999999999</v>
      </c>
      <c r="I349" s="248"/>
      <c r="J349" s="244"/>
      <c r="K349" s="244"/>
      <c r="L349" s="249"/>
      <c r="M349" s="250"/>
      <c r="N349" s="251"/>
      <c r="O349" s="251"/>
      <c r="P349" s="251"/>
      <c r="Q349" s="251"/>
      <c r="R349" s="251"/>
      <c r="S349" s="251"/>
      <c r="T349" s="252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3" t="s">
        <v>135</v>
      </c>
      <c r="AU349" s="253" t="s">
        <v>88</v>
      </c>
      <c r="AV349" s="14" t="s">
        <v>88</v>
      </c>
      <c r="AW349" s="14" t="s">
        <v>36</v>
      </c>
      <c r="AX349" s="14" t="s">
        <v>21</v>
      </c>
      <c r="AY349" s="253" t="s">
        <v>126</v>
      </c>
    </row>
    <row r="350" s="2" customFormat="1" ht="44.25" customHeight="1">
      <c r="A350" s="39"/>
      <c r="B350" s="40"/>
      <c r="C350" s="219" t="s">
        <v>339</v>
      </c>
      <c r="D350" s="219" t="s">
        <v>128</v>
      </c>
      <c r="E350" s="220" t="s">
        <v>340</v>
      </c>
      <c r="F350" s="221" t="s">
        <v>341</v>
      </c>
      <c r="G350" s="222" t="s">
        <v>296</v>
      </c>
      <c r="H350" s="223">
        <v>4</v>
      </c>
      <c r="I350" s="224"/>
      <c r="J350" s="225">
        <f>ROUND(I350*H350,2)</f>
        <v>0</v>
      </c>
      <c r="K350" s="221" t="s">
        <v>132</v>
      </c>
      <c r="L350" s="45"/>
      <c r="M350" s="226" t="s">
        <v>1</v>
      </c>
      <c r="N350" s="227" t="s">
        <v>44</v>
      </c>
      <c r="O350" s="92"/>
      <c r="P350" s="228">
        <f>O350*H350</f>
        <v>0</v>
      </c>
      <c r="Q350" s="228">
        <v>0.00059999999999999995</v>
      </c>
      <c r="R350" s="228">
        <f>Q350*H350</f>
        <v>0.0023999999999999998</v>
      </c>
      <c r="S350" s="228">
        <v>0</v>
      </c>
      <c r="T350" s="229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0" t="s">
        <v>133</v>
      </c>
      <c r="AT350" s="230" t="s">
        <v>128</v>
      </c>
      <c r="AU350" s="230" t="s">
        <v>88</v>
      </c>
      <c r="AY350" s="18" t="s">
        <v>126</v>
      </c>
      <c r="BE350" s="231">
        <f>IF(N350="základní",J350,0)</f>
        <v>0</v>
      </c>
      <c r="BF350" s="231">
        <f>IF(N350="snížená",J350,0)</f>
        <v>0</v>
      </c>
      <c r="BG350" s="231">
        <f>IF(N350="zákl. přenesená",J350,0)</f>
        <v>0</v>
      </c>
      <c r="BH350" s="231">
        <f>IF(N350="sníž. přenesená",J350,0)</f>
        <v>0</v>
      </c>
      <c r="BI350" s="231">
        <f>IF(N350="nulová",J350,0)</f>
        <v>0</v>
      </c>
      <c r="BJ350" s="18" t="s">
        <v>21</v>
      </c>
      <c r="BK350" s="231">
        <f>ROUND(I350*H350,2)</f>
        <v>0</v>
      </c>
      <c r="BL350" s="18" t="s">
        <v>133</v>
      </c>
      <c r="BM350" s="230" t="s">
        <v>342</v>
      </c>
    </row>
    <row r="351" s="2" customFormat="1" ht="24.15" customHeight="1">
      <c r="A351" s="39"/>
      <c r="B351" s="40"/>
      <c r="C351" s="219" t="s">
        <v>343</v>
      </c>
      <c r="D351" s="219" t="s">
        <v>128</v>
      </c>
      <c r="E351" s="220" t="s">
        <v>344</v>
      </c>
      <c r="F351" s="221" t="s">
        <v>345</v>
      </c>
      <c r="G351" s="222" t="s">
        <v>239</v>
      </c>
      <c r="H351" s="223">
        <v>0.57099999999999995</v>
      </c>
      <c r="I351" s="224"/>
      <c r="J351" s="225">
        <f>ROUND(I351*H351,2)</f>
        <v>0</v>
      </c>
      <c r="K351" s="221" t="s">
        <v>132</v>
      </c>
      <c r="L351" s="45"/>
      <c r="M351" s="226" t="s">
        <v>1</v>
      </c>
      <c r="N351" s="227" t="s">
        <v>44</v>
      </c>
      <c r="O351" s="92"/>
      <c r="P351" s="228">
        <f>O351*H351</f>
        <v>0</v>
      </c>
      <c r="Q351" s="228">
        <v>1.0502400000000001</v>
      </c>
      <c r="R351" s="228">
        <f>Q351*H351</f>
        <v>0.59968703999999995</v>
      </c>
      <c r="S351" s="228">
        <v>0</v>
      </c>
      <c r="T351" s="229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0" t="s">
        <v>133</v>
      </c>
      <c r="AT351" s="230" t="s">
        <v>128</v>
      </c>
      <c r="AU351" s="230" t="s">
        <v>88</v>
      </c>
      <c r="AY351" s="18" t="s">
        <v>126</v>
      </c>
      <c r="BE351" s="231">
        <f>IF(N351="základní",J351,0)</f>
        <v>0</v>
      </c>
      <c r="BF351" s="231">
        <f>IF(N351="snížená",J351,0)</f>
        <v>0</v>
      </c>
      <c r="BG351" s="231">
        <f>IF(N351="zákl. přenesená",J351,0)</f>
        <v>0</v>
      </c>
      <c r="BH351" s="231">
        <f>IF(N351="sníž. přenesená",J351,0)</f>
        <v>0</v>
      </c>
      <c r="BI351" s="231">
        <f>IF(N351="nulová",J351,0)</f>
        <v>0</v>
      </c>
      <c r="BJ351" s="18" t="s">
        <v>21</v>
      </c>
      <c r="BK351" s="231">
        <f>ROUND(I351*H351,2)</f>
        <v>0</v>
      </c>
      <c r="BL351" s="18" t="s">
        <v>133</v>
      </c>
      <c r="BM351" s="230" t="s">
        <v>346</v>
      </c>
    </row>
    <row r="352" s="13" customFormat="1">
      <c r="A352" s="13"/>
      <c r="B352" s="232"/>
      <c r="C352" s="233"/>
      <c r="D352" s="234" t="s">
        <v>135</v>
      </c>
      <c r="E352" s="235" t="s">
        <v>1</v>
      </c>
      <c r="F352" s="236" t="s">
        <v>347</v>
      </c>
      <c r="G352" s="233"/>
      <c r="H352" s="235" t="s">
        <v>1</v>
      </c>
      <c r="I352" s="237"/>
      <c r="J352" s="233"/>
      <c r="K352" s="233"/>
      <c r="L352" s="238"/>
      <c r="M352" s="239"/>
      <c r="N352" s="240"/>
      <c r="O352" s="240"/>
      <c r="P352" s="240"/>
      <c r="Q352" s="240"/>
      <c r="R352" s="240"/>
      <c r="S352" s="240"/>
      <c r="T352" s="241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2" t="s">
        <v>135</v>
      </c>
      <c r="AU352" s="242" t="s">
        <v>88</v>
      </c>
      <c r="AV352" s="13" t="s">
        <v>21</v>
      </c>
      <c r="AW352" s="13" t="s">
        <v>36</v>
      </c>
      <c r="AX352" s="13" t="s">
        <v>79</v>
      </c>
      <c r="AY352" s="242" t="s">
        <v>126</v>
      </c>
    </row>
    <row r="353" s="13" customFormat="1">
      <c r="A353" s="13"/>
      <c r="B353" s="232"/>
      <c r="C353" s="233"/>
      <c r="D353" s="234" t="s">
        <v>135</v>
      </c>
      <c r="E353" s="235" t="s">
        <v>1</v>
      </c>
      <c r="F353" s="236" t="s">
        <v>348</v>
      </c>
      <c r="G353" s="233"/>
      <c r="H353" s="235" t="s">
        <v>1</v>
      </c>
      <c r="I353" s="237"/>
      <c r="J353" s="233"/>
      <c r="K353" s="233"/>
      <c r="L353" s="238"/>
      <c r="M353" s="239"/>
      <c r="N353" s="240"/>
      <c r="O353" s="240"/>
      <c r="P353" s="240"/>
      <c r="Q353" s="240"/>
      <c r="R353" s="240"/>
      <c r="S353" s="240"/>
      <c r="T353" s="241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2" t="s">
        <v>135</v>
      </c>
      <c r="AU353" s="242" t="s">
        <v>88</v>
      </c>
      <c r="AV353" s="13" t="s">
        <v>21</v>
      </c>
      <c r="AW353" s="13" t="s">
        <v>36</v>
      </c>
      <c r="AX353" s="13" t="s">
        <v>79</v>
      </c>
      <c r="AY353" s="242" t="s">
        <v>126</v>
      </c>
    </row>
    <row r="354" s="14" customFormat="1">
      <c r="A354" s="14"/>
      <c r="B354" s="243"/>
      <c r="C354" s="244"/>
      <c r="D354" s="234" t="s">
        <v>135</v>
      </c>
      <c r="E354" s="245" t="s">
        <v>1</v>
      </c>
      <c r="F354" s="246" t="s">
        <v>349</v>
      </c>
      <c r="G354" s="244"/>
      <c r="H354" s="247">
        <v>0.26600000000000001</v>
      </c>
      <c r="I354" s="248"/>
      <c r="J354" s="244"/>
      <c r="K354" s="244"/>
      <c r="L354" s="249"/>
      <c r="M354" s="250"/>
      <c r="N354" s="251"/>
      <c r="O354" s="251"/>
      <c r="P354" s="251"/>
      <c r="Q354" s="251"/>
      <c r="R354" s="251"/>
      <c r="S354" s="251"/>
      <c r="T354" s="252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3" t="s">
        <v>135</v>
      </c>
      <c r="AU354" s="253" t="s">
        <v>88</v>
      </c>
      <c r="AV354" s="14" t="s">
        <v>88</v>
      </c>
      <c r="AW354" s="14" t="s">
        <v>36</v>
      </c>
      <c r="AX354" s="14" t="s">
        <v>79</v>
      </c>
      <c r="AY354" s="253" t="s">
        <v>126</v>
      </c>
    </row>
    <row r="355" s="13" customFormat="1">
      <c r="A355" s="13"/>
      <c r="B355" s="232"/>
      <c r="C355" s="233"/>
      <c r="D355" s="234" t="s">
        <v>135</v>
      </c>
      <c r="E355" s="235" t="s">
        <v>1</v>
      </c>
      <c r="F355" s="236" t="s">
        <v>350</v>
      </c>
      <c r="G355" s="233"/>
      <c r="H355" s="235" t="s">
        <v>1</v>
      </c>
      <c r="I355" s="237"/>
      <c r="J355" s="233"/>
      <c r="K355" s="233"/>
      <c r="L355" s="238"/>
      <c r="M355" s="239"/>
      <c r="N355" s="240"/>
      <c r="O355" s="240"/>
      <c r="P355" s="240"/>
      <c r="Q355" s="240"/>
      <c r="R355" s="240"/>
      <c r="S355" s="240"/>
      <c r="T355" s="241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2" t="s">
        <v>135</v>
      </c>
      <c r="AU355" s="242" t="s">
        <v>88</v>
      </c>
      <c r="AV355" s="13" t="s">
        <v>21</v>
      </c>
      <c r="AW355" s="13" t="s">
        <v>36</v>
      </c>
      <c r="AX355" s="13" t="s">
        <v>79</v>
      </c>
      <c r="AY355" s="242" t="s">
        <v>126</v>
      </c>
    </row>
    <row r="356" s="14" customFormat="1">
      <c r="A356" s="14"/>
      <c r="B356" s="243"/>
      <c r="C356" s="244"/>
      <c r="D356" s="234" t="s">
        <v>135</v>
      </c>
      <c r="E356" s="245" t="s">
        <v>1</v>
      </c>
      <c r="F356" s="246" t="s">
        <v>351</v>
      </c>
      <c r="G356" s="244"/>
      <c r="H356" s="247">
        <v>0.039</v>
      </c>
      <c r="I356" s="248"/>
      <c r="J356" s="244"/>
      <c r="K356" s="244"/>
      <c r="L356" s="249"/>
      <c r="M356" s="250"/>
      <c r="N356" s="251"/>
      <c r="O356" s="251"/>
      <c r="P356" s="251"/>
      <c r="Q356" s="251"/>
      <c r="R356" s="251"/>
      <c r="S356" s="251"/>
      <c r="T356" s="252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3" t="s">
        <v>135</v>
      </c>
      <c r="AU356" s="253" t="s">
        <v>88</v>
      </c>
      <c r="AV356" s="14" t="s">
        <v>88</v>
      </c>
      <c r="AW356" s="14" t="s">
        <v>36</v>
      </c>
      <c r="AX356" s="14" t="s">
        <v>79</v>
      </c>
      <c r="AY356" s="253" t="s">
        <v>126</v>
      </c>
    </row>
    <row r="357" s="13" customFormat="1">
      <c r="A357" s="13"/>
      <c r="B357" s="232"/>
      <c r="C357" s="233"/>
      <c r="D357" s="234" t="s">
        <v>135</v>
      </c>
      <c r="E357" s="235" t="s">
        <v>1</v>
      </c>
      <c r="F357" s="236" t="s">
        <v>352</v>
      </c>
      <c r="G357" s="233"/>
      <c r="H357" s="235" t="s">
        <v>1</v>
      </c>
      <c r="I357" s="237"/>
      <c r="J357" s="233"/>
      <c r="K357" s="233"/>
      <c r="L357" s="238"/>
      <c r="M357" s="239"/>
      <c r="N357" s="240"/>
      <c r="O357" s="240"/>
      <c r="P357" s="240"/>
      <c r="Q357" s="240"/>
      <c r="R357" s="240"/>
      <c r="S357" s="240"/>
      <c r="T357" s="241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2" t="s">
        <v>135</v>
      </c>
      <c r="AU357" s="242" t="s">
        <v>88</v>
      </c>
      <c r="AV357" s="13" t="s">
        <v>21</v>
      </c>
      <c r="AW357" s="13" t="s">
        <v>36</v>
      </c>
      <c r="AX357" s="13" t="s">
        <v>79</v>
      </c>
      <c r="AY357" s="242" t="s">
        <v>126</v>
      </c>
    </row>
    <row r="358" s="14" customFormat="1">
      <c r="A358" s="14"/>
      <c r="B358" s="243"/>
      <c r="C358" s="244"/>
      <c r="D358" s="234" t="s">
        <v>135</v>
      </c>
      <c r="E358" s="245" t="s">
        <v>1</v>
      </c>
      <c r="F358" s="246" t="s">
        <v>353</v>
      </c>
      <c r="G358" s="244"/>
      <c r="H358" s="247">
        <v>0.26600000000000001</v>
      </c>
      <c r="I358" s="248"/>
      <c r="J358" s="244"/>
      <c r="K358" s="244"/>
      <c r="L358" s="249"/>
      <c r="M358" s="250"/>
      <c r="N358" s="251"/>
      <c r="O358" s="251"/>
      <c r="P358" s="251"/>
      <c r="Q358" s="251"/>
      <c r="R358" s="251"/>
      <c r="S358" s="251"/>
      <c r="T358" s="252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3" t="s">
        <v>135</v>
      </c>
      <c r="AU358" s="253" t="s">
        <v>88</v>
      </c>
      <c r="AV358" s="14" t="s">
        <v>88</v>
      </c>
      <c r="AW358" s="14" t="s">
        <v>36</v>
      </c>
      <c r="AX358" s="14" t="s">
        <v>79</v>
      </c>
      <c r="AY358" s="253" t="s">
        <v>126</v>
      </c>
    </row>
    <row r="359" s="15" customFormat="1">
      <c r="A359" s="15"/>
      <c r="B359" s="254"/>
      <c r="C359" s="255"/>
      <c r="D359" s="234" t="s">
        <v>135</v>
      </c>
      <c r="E359" s="256" t="s">
        <v>1</v>
      </c>
      <c r="F359" s="257" t="s">
        <v>141</v>
      </c>
      <c r="G359" s="255"/>
      <c r="H359" s="258">
        <v>0.57099999999999995</v>
      </c>
      <c r="I359" s="259"/>
      <c r="J359" s="255"/>
      <c r="K359" s="255"/>
      <c r="L359" s="260"/>
      <c r="M359" s="261"/>
      <c r="N359" s="262"/>
      <c r="O359" s="262"/>
      <c r="P359" s="262"/>
      <c r="Q359" s="262"/>
      <c r="R359" s="262"/>
      <c r="S359" s="262"/>
      <c r="T359" s="263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64" t="s">
        <v>135</v>
      </c>
      <c r="AU359" s="264" t="s">
        <v>88</v>
      </c>
      <c r="AV359" s="15" t="s">
        <v>133</v>
      </c>
      <c r="AW359" s="15" t="s">
        <v>36</v>
      </c>
      <c r="AX359" s="15" t="s">
        <v>21</v>
      </c>
      <c r="AY359" s="264" t="s">
        <v>126</v>
      </c>
    </row>
    <row r="360" s="12" customFormat="1" ht="22.8" customHeight="1">
      <c r="A360" s="12"/>
      <c r="B360" s="203"/>
      <c r="C360" s="204"/>
      <c r="D360" s="205" t="s">
        <v>78</v>
      </c>
      <c r="E360" s="217" t="s">
        <v>158</v>
      </c>
      <c r="F360" s="217" t="s">
        <v>354</v>
      </c>
      <c r="G360" s="204"/>
      <c r="H360" s="204"/>
      <c r="I360" s="207"/>
      <c r="J360" s="218">
        <f>BK360</f>
        <v>0</v>
      </c>
      <c r="K360" s="204"/>
      <c r="L360" s="209"/>
      <c r="M360" s="210"/>
      <c r="N360" s="211"/>
      <c r="O360" s="211"/>
      <c r="P360" s="212">
        <f>SUM(P361:P383)</f>
        <v>0</v>
      </c>
      <c r="Q360" s="211"/>
      <c r="R360" s="212">
        <f>SUM(R361:R383)</f>
        <v>0.76807500000000006</v>
      </c>
      <c r="S360" s="211"/>
      <c r="T360" s="213">
        <f>SUM(T361:T383)</f>
        <v>0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14" t="s">
        <v>21</v>
      </c>
      <c r="AT360" s="215" t="s">
        <v>78</v>
      </c>
      <c r="AU360" s="215" t="s">
        <v>21</v>
      </c>
      <c r="AY360" s="214" t="s">
        <v>126</v>
      </c>
      <c r="BK360" s="216">
        <f>SUM(BK361:BK383)</f>
        <v>0</v>
      </c>
    </row>
    <row r="361" s="2" customFormat="1" ht="33" customHeight="1">
      <c r="A361" s="39"/>
      <c r="B361" s="40"/>
      <c r="C361" s="219" t="s">
        <v>355</v>
      </c>
      <c r="D361" s="219" t="s">
        <v>128</v>
      </c>
      <c r="E361" s="220" t="s">
        <v>356</v>
      </c>
      <c r="F361" s="221" t="s">
        <v>357</v>
      </c>
      <c r="G361" s="222" t="s">
        <v>131</v>
      </c>
      <c r="H361" s="223">
        <v>24.899999999999999</v>
      </c>
      <c r="I361" s="224"/>
      <c r="J361" s="225">
        <f>ROUND(I361*H361,2)</f>
        <v>0</v>
      </c>
      <c r="K361" s="221" t="s">
        <v>132</v>
      </c>
      <c r="L361" s="45"/>
      <c r="M361" s="226" t="s">
        <v>1</v>
      </c>
      <c r="N361" s="227" t="s">
        <v>44</v>
      </c>
      <c r="O361" s="92"/>
      <c r="P361" s="228">
        <f>O361*H361</f>
        <v>0</v>
      </c>
      <c r="Q361" s="228">
        <v>0</v>
      </c>
      <c r="R361" s="228">
        <f>Q361*H361</f>
        <v>0</v>
      </c>
      <c r="S361" s="228">
        <v>0</v>
      </c>
      <c r="T361" s="229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0" t="s">
        <v>133</v>
      </c>
      <c r="AT361" s="230" t="s">
        <v>128</v>
      </c>
      <c r="AU361" s="230" t="s">
        <v>88</v>
      </c>
      <c r="AY361" s="18" t="s">
        <v>126</v>
      </c>
      <c r="BE361" s="231">
        <f>IF(N361="základní",J361,0)</f>
        <v>0</v>
      </c>
      <c r="BF361" s="231">
        <f>IF(N361="snížená",J361,0)</f>
        <v>0</v>
      </c>
      <c r="BG361" s="231">
        <f>IF(N361="zákl. přenesená",J361,0)</f>
        <v>0</v>
      </c>
      <c r="BH361" s="231">
        <f>IF(N361="sníž. přenesená",J361,0)</f>
        <v>0</v>
      </c>
      <c r="BI361" s="231">
        <f>IF(N361="nulová",J361,0)</f>
        <v>0</v>
      </c>
      <c r="BJ361" s="18" t="s">
        <v>21</v>
      </c>
      <c r="BK361" s="231">
        <f>ROUND(I361*H361,2)</f>
        <v>0</v>
      </c>
      <c r="BL361" s="18" t="s">
        <v>133</v>
      </c>
      <c r="BM361" s="230" t="s">
        <v>358</v>
      </c>
    </row>
    <row r="362" s="13" customFormat="1">
      <c r="A362" s="13"/>
      <c r="B362" s="232"/>
      <c r="C362" s="233"/>
      <c r="D362" s="234" t="s">
        <v>135</v>
      </c>
      <c r="E362" s="235" t="s">
        <v>1</v>
      </c>
      <c r="F362" s="236" t="s">
        <v>258</v>
      </c>
      <c r="G362" s="233"/>
      <c r="H362" s="235" t="s">
        <v>1</v>
      </c>
      <c r="I362" s="237"/>
      <c r="J362" s="233"/>
      <c r="K362" s="233"/>
      <c r="L362" s="238"/>
      <c r="M362" s="239"/>
      <c r="N362" s="240"/>
      <c r="O362" s="240"/>
      <c r="P362" s="240"/>
      <c r="Q362" s="240"/>
      <c r="R362" s="240"/>
      <c r="S362" s="240"/>
      <c r="T362" s="241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2" t="s">
        <v>135</v>
      </c>
      <c r="AU362" s="242" t="s">
        <v>88</v>
      </c>
      <c r="AV362" s="13" t="s">
        <v>21</v>
      </c>
      <c r="AW362" s="13" t="s">
        <v>36</v>
      </c>
      <c r="AX362" s="13" t="s">
        <v>79</v>
      </c>
      <c r="AY362" s="242" t="s">
        <v>126</v>
      </c>
    </row>
    <row r="363" s="14" customFormat="1">
      <c r="A363" s="14"/>
      <c r="B363" s="243"/>
      <c r="C363" s="244"/>
      <c r="D363" s="234" t="s">
        <v>135</v>
      </c>
      <c r="E363" s="245" t="s">
        <v>1</v>
      </c>
      <c r="F363" s="246" t="s">
        <v>259</v>
      </c>
      <c r="G363" s="244"/>
      <c r="H363" s="247">
        <v>24.899999999999999</v>
      </c>
      <c r="I363" s="248"/>
      <c r="J363" s="244"/>
      <c r="K363" s="244"/>
      <c r="L363" s="249"/>
      <c r="M363" s="250"/>
      <c r="N363" s="251"/>
      <c r="O363" s="251"/>
      <c r="P363" s="251"/>
      <c r="Q363" s="251"/>
      <c r="R363" s="251"/>
      <c r="S363" s="251"/>
      <c r="T363" s="252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3" t="s">
        <v>135</v>
      </c>
      <c r="AU363" s="253" t="s">
        <v>88</v>
      </c>
      <c r="AV363" s="14" t="s">
        <v>88</v>
      </c>
      <c r="AW363" s="14" t="s">
        <v>36</v>
      </c>
      <c r="AX363" s="14" t="s">
        <v>21</v>
      </c>
      <c r="AY363" s="253" t="s">
        <v>126</v>
      </c>
    </row>
    <row r="364" s="2" customFormat="1" ht="33" customHeight="1">
      <c r="A364" s="39"/>
      <c r="B364" s="40"/>
      <c r="C364" s="219" t="s">
        <v>359</v>
      </c>
      <c r="D364" s="219" t="s">
        <v>128</v>
      </c>
      <c r="E364" s="220" t="s">
        <v>360</v>
      </c>
      <c r="F364" s="221" t="s">
        <v>361</v>
      </c>
      <c r="G364" s="222" t="s">
        <v>131</v>
      </c>
      <c r="H364" s="223">
        <v>24.899999999999999</v>
      </c>
      <c r="I364" s="224"/>
      <c r="J364" s="225">
        <f>ROUND(I364*H364,2)</f>
        <v>0</v>
      </c>
      <c r="K364" s="221" t="s">
        <v>132</v>
      </c>
      <c r="L364" s="45"/>
      <c r="M364" s="226" t="s">
        <v>1</v>
      </c>
      <c r="N364" s="227" t="s">
        <v>44</v>
      </c>
      <c r="O364" s="92"/>
      <c r="P364" s="228">
        <f>O364*H364</f>
        <v>0</v>
      </c>
      <c r="Q364" s="228">
        <v>0</v>
      </c>
      <c r="R364" s="228">
        <f>Q364*H364</f>
        <v>0</v>
      </c>
      <c r="S364" s="228">
        <v>0</v>
      </c>
      <c r="T364" s="229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0" t="s">
        <v>133</v>
      </c>
      <c r="AT364" s="230" t="s">
        <v>128</v>
      </c>
      <c r="AU364" s="230" t="s">
        <v>88</v>
      </c>
      <c r="AY364" s="18" t="s">
        <v>126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18" t="s">
        <v>21</v>
      </c>
      <c r="BK364" s="231">
        <f>ROUND(I364*H364,2)</f>
        <v>0</v>
      </c>
      <c r="BL364" s="18" t="s">
        <v>133</v>
      </c>
      <c r="BM364" s="230" t="s">
        <v>362</v>
      </c>
    </row>
    <row r="365" s="13" customFormat="1">
      <c r="A365" s="13"/>
      <c r="B365" s="232"/>
      <c r="C365" s="233"/>
      <c r="D365" s="234" t="s">
        <v>135</v>
      </c>
      <c r="E365" s="235" t="s">
        <v>1</v>
      </c>
      <c r="F365" s="236" t="s">
        <v>258</v>
      </c>
      <c r="G365" s="233"/>
      <c r="H365" s="235" t="s">
        <v>1</v>
      </c>
      <c r="I365" s="237"/>
      <c r="J365" s="233"/>
      <c r="K365" s="233"/>
      <c r="L365" s="238"/>
      <c r="M365" s="239"/>
      <c r="N365" s="240"/>
      <c r="O365" s="240"/>
      <c r="P365" s="240"/>
      <c r="Q365" s="240"/>
      <c r="R365" s="240"/>
      <c r="S365" s="240"/>
      <c r="T365" s="241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2" t="s">
        <v>135</v>
      </c>
      <c r="AU365" s="242" t="s">
        <v>88</v>
      </c>
      <c r="AV365" s="13" t="s">
        <v>21</v>
      </c>
      <c r="AW365" s="13" t="s">
        <v>36</v>
      </c>
      <c r="AX365" s="13" t="s">
        <v>79</v>
      </c>
      <c r="AY365" s="242" t="s">
        <v>126</v>
      </c>
    </row>
    <row r="366" s="14" customFormat="1">
      <c r="A366" s="14"/>
      <c r="B366" s="243"/>
      <c r="C366" s="244"/>
      <c r="D366" s="234" t="s">
        <v>135</v>
      </c>
      <c r="E366" s="245" t="s">
        <v>1</v>
      </c>
      <c r="F366" s="246" t="s">
        <v>259</v>
      </c>
      <c r="G366" s="244"/>
      <c r="H366" s="247">
        <v>24.899999999999999</v>
      </c>
      <c r="I366" s="248"/>
      <c r="J366" s="244"/>
      <c r="K366" s="244"/>
      <c r="L366" s="249"/>
      <c r="M366" s="250"/>
      <c r="N366" s="251"/>
      <c r="O366" s="251"/>
      <c r="P366" s="251"/>
      <c r="Q366" s="251"/>
      <c r="R366" s="251"/>
      <c r="S366" s="251"/>
      <c r="T366" s="252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3" t="s">
        <v>135</v>
      </c>
      <c r="AU366" s="253" t="s">
        <v>88</v>
      </c>
      <c r="AV366" s="14" t="s">
        <v>88</v>
      </c>
      <c r="AW366" s="14" t="s">
        <v>36</v>
      </c>
      <c r="AX366" s="14" t="s">
        <v>21</v>
      </c>
      <c r="AY366" s="253" t="s">
        <v>126</v>
      </c>
    </row>
    <row r="367" s="2" customFormat="1" ht="33" customHeight="1">
      <c r="A367" s="39"/>
      <c r="B367" s="40"/>
      <c r="C367" s="219" t="s">
        <v>363</v>
      </c>
      <c r="D367" s="219" t="s">
        <v>128</v>
      </c>
      <c r="E367" s="220" t="s">
        <v>364</v>
      </c>
      <c r="F367" s="221" t="s">
        <v>365</v>
      </c>
      <c r="G367" s="222" t="s">
        <v>131</v>
      </c>
      <c r="H367" s="223">
        <v>3.5</v>
      </c>
      <c r="I367" s="224"/>
      <c r="J367" s="225">
        <f>ROUND(I367*H367,2)</f>
        <v>0</v>
      </c>
      <c r="K367" s="221" t="s">
        <v>132</v>
      </c>
      <c r="L367" s="45"/>
      <c r="M367" s="226" t="s">
        <v>1</v>
      </c>
      <c r="N367" s="227" t="s">
        <v>44</v>
      </c>
      <c r="O367" s="92"/>
      <c r="P367" s="228">
        <f>O367*H367</f>
        <v>0</v>
      </c>
      <c r="Q367" s="228">
        <v>0</v>
      </c>
      <c r="R367" s="228">
        <f>Q367*H367</f>
        <v>0</v>
      </c>
      <c r="S367" s="228">
        <v>0</v>
      </c>
      <c r="T367" s="229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0" t="s">
        <v>133</v>
      </c>
      <c r="AT367" s="230" t="s">
        <v>128</v>
      </c>
      <c r="AU367" s="230" t="s">
        <v>88</v>
      </c>
      <c r="AY367" s="18" t="s">
        <v>126</v>
      </c>
      <c r="BE367" s="231">
        <f>IF(N367="základní",J367,0)</f>
        <v>0</v>
      </c>
      <c r="BF367" s="231">
        <f>IF(N367="snížená",J367,0)</f>
        <v>0</v>
      </c>
      <c r="BG367" s="231">
        <f>IF(N367="zákl. přenesená",J367,0)</f>
        <v>0</v>
      </c>
      <c r="BH367" s="231">
        <f>IF(N367="sníž. přenesená",J367,0)</f>
        <v>0</v>
      </c>
      <c r="BI367" s="231">
        <f>IF(N367="nulová",J367,0)</f>
        <v>0</v>
      </c>
      <c r="BJ367" s="18" t="s">
        <v>21</v>
      </c>
      <c r="BK367" s="231">
        <f>ROUND(I367*H367,2)</f>
        <v>0</v>
      </c>
      <c r="BL367" s="18" t="s">
        <v>133</v>
      </c>
      <c r="BM367" s="230" t="s">
        <v>366</v>
      </c>
    </row>
    <row r="368" s="13" customFormat="1">
      <c r="A368" s="13"/>
      <c r="B368" s="232"/>
      <c r="C368" s="233"/>
      <c r="D368" s="234" t="s">
        <v>135</v>
      </c>
      <c r="E368" s="235" t="s">
        <v>1</v>
      </c>
      <c r="F368" s="236" t="s">
        <v>264</v>
      </c>
      <c r="G368" s="233"/>
      <c r="H368" s="235" t="s">
        <v>1</v>
      </c>
      <c r="I368" s="237"/>
      <c r="J368" s="233"/>
      <c r="K368" s="233"/>
      <c r="L368" s="238"/>
      <c r="M368" s="239"/>
      <c r="N368" s="240"/>
      <c r="O368" s="240"/>
      <c r="P368" s="240"/>
      <c r="Q368" s="240"/>
      <c r="R368" s="240"/>
      <c r="S368" s="240"/>
      <c r="T368" s="241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2" t="s">
        <v>135</v>
      </c>
      <c r="AU368" s="242" t="s">
        <v>88</v>
      </c>
      <c r="AV368" s="13" t="s">
        <v>21</v>
      </c>
      <c r="AW368" s="13" t="s">
        <v>36</v>
      </c>
      <c r="AX368" s="13" t="s">
        <v>79</v>
      </c>
      <c r="AY368" s="242" t="s">
        <v>126</v>
      </c>
    </row>
    <row r="369" s="13" customFormat="1">
      <c r="A369" s="13"/>
      <c r="B369" s="232"/>
      <c r="C369" s="233"/>
      <c r="D369" s="234" t="s">
        <v>135</v>
      </c>
      <c r="E369" s="235" t="s">
        <v>1</v>
      </c>
      <c r="F369" s="236" t="s">
        <v>367</v>
      </c>
      <c r="G369" s="233"/>
      <c r="H369" s="235" t="s">
        <v>1</v>
      </c>
      <c r="I369" s="237"/>
      <c r="J369" s="233"/>
      <c r="K369" s="233"/>
      <c r="L369" s="238"/>
      <c r="M369" s="239"/>
      <c r="N369" s="240"/>
      <c r="O369" s="240"/>
      <c r="P369" s="240"/>
      <c r="Q369" s="240"/>
      <c r="R369" s="240"/>
      <c r="S369" s="240"/>
      <c r="T369" s="241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2" t="s">
        <v>135</v>
      </c>
      <c r="AU369" s="242" t="s">
        <v>88</v>
      </c>
      <c r="AV369" s="13" t="s">
        <v>21</v>
      </c>
      <c r="AW369" s="13" t="s">
        <v>36</v>
      </c>
      <c r="AX369" s="13" t="s">
        <v>79</v>
      </c>
      <c r="AY369" s="242" t="s">
        <v>126</v>
      </c>
    </row>
    <row r="370" s="14" customFormat="1">
      <c r="A370" s="14"/>
      <c r="B370" s="243"/>
      <c r="C370" s="244"/>
      <c r="D370" s="234" t="s">
        <v>135</v>
      </c>
      <c r="E370" s="245" t="s">
        <v>1</v>
      </c>
      <c r="F370" s="246" t="s">
        <v>368</v>
      </c>
      <c r="G370" s="244"/>
      <c r="H370" s="247">
        <v>3</v>
      </c>
      <c r="I370" s="248"/>
      <c r="J370" s="244"/>
      <c r="K370" s="244"/>
      <c r="L370" s="249"/>
      <c r="M370" s="250"/>
      <c r="N370" s="251"/>
      <c r="O370" s="251"/>
      <c r="P370" s="251"/>
      <c r="Q370" s="251"/>
      <c r="R370" s="251"/>
      <c r="S370" s="251"/>
      <c r="T370" s="252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3" t="s">
        <v>135</v>
      </c>
      <c r="AU370" s="253" t="s">
        <v>88</v>
      </c>
      <c r="AV370" s="14" t="s">
        <v>88</v>
      </c>
      <c r="AW370" s="14" t="s">
        <v>36</v>
      </c>
      <c r="AX370" s="14" t="s">
        <v>79</v>
      </c>
      <c r="AY370" s="253" t="s">
        <v>126</v>
      </c>
    </row>
    <row r="371" s="14" customFormat="1">
      <c r="A371" s="14"/>
      <c r="B371" s="243"/>
      <c r="C371" s="244"/>
      <c r="D371" s="234" t="s">
        <v>135</v>
      </c>
      <c r="E371" s="245" t="s">
        <v>1</v>
      </c>
      <c r="F371" s="246" t="s">
        <v>369</v>
      </c>
      <c r="G371" s="244"/>
      <c r="H371" s="247">
        <v>0.5</v>
      </c>
      <c r="I371" s="248"/>
      <c r="J371" s="244"/>
      <c r="K371" s="244"/>
      <c r="L371" s="249"/>
      <c r="M371" s="250"/>
      <c r="N371" s="251"/>
      <c r="O371" s="251"/>
      <c r="P371" s="251"/>
      <c r="Q371" s="251"/>
      <c r="R371" s="251"/>
      <c r="S371" s="251"/>
      <c r="T371" s="252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3" t="s">
        <v>135</v>
      </c>
      <c r="AU371" s="253" t="s">
        <v>88</v>
      </c>
      <c r="AV371" s="14" t="s">
        <v>88</v>
      </c>
      <c r="AW371" s="14" t="s">
        <v>36</v>
      </c>
      <c r="AX371" s="14" t="s">
        <v>79</v>
      </c>
      <c r="AY371" s="253" t="s">
        <v>126</v>
      </c>
    </row>
    <row r="372" s="15" customFormat="1">
      <c r="A372" s="15"/>
      <c r="B372" s="254"/>
      <c r="C372" s="255"/>
      <c r="D372" s="234" t="s">
        <v>135</v>
      </c>
      <c r="E372" s="256" t="s">
        <v>1</v>
      </c>
      <c r="F372" s="257" t="s">
        <v>141</v>
      </c>
      <c r="G372" s="255"/>
      <c r="H372" s="258">
        <v>3.5</v>
      </c>
      <c r="I372" s="259"/>
      <c r="J372" s="255"/>
      <c r="K372" s="255"/>
      <c r="L372" s="260"/>
      <c r="M372" s="261"/>
      <c r="N372" s="262"/>
      <c r="O372" s="262"/>
      <c r="P372" s="262"/>
      <c r="Q372" s="262"/>
      <c r="R372" s="262"/>
      <c r="S372" s="262"/>
      <c r="T372" s="263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64" t="s">
        <v>135</v>
      </c>
      <c r="AU372" s="264" t="s">
        <v>88</v>
      </c>
      <c r="AV372" s="15" t="s">
        <v>133</v>
      </c>
      <c r="AW372" s="15" t="s">
        <v>36</v>
      </c>
      <c r="AX372" s="15" t="s">
        <v>21</v>
      </c>
      <c r="AY372" s="264" t="s">
        <v>126</v>
      </c>
    </row>
    <row r="373" s="2" customFormat="1" ht="37.8" customHeight="1">
      <c r="A373" s="39"/>
      <c r="B373" s="40"/>
      <c r="C373" s="219" t="s">
        <v>370</v>
      </c>
      <c r="D373" s="219" t="s">
        <v>128</v>
      </c>
      <c r="E373" s="220" t="s">
        <v>371</v>
      </c>
      <c r="F373" s="221" t="s">
        <v>372</v>
      </c>
      <c r="G373" s="222" t="s">
        <v>131</v>
      </c>
      <c r="H373" s="223">
        <v>24.899999999999999</v>
      </c>
      <c r="I373" s="224"/>
      <c r="J373" s="225">
        <f>ROUND(I373*H373,2)</f>
        <v>0</v>
      </c>
      <c r="K373" s="221" t="s">
        <v>132</v>
      </c>
      <c r="L373" s="45"/>
      <c r="M373" s="226" t="s">
        <v>1</v>
      </c>
      <c r="N373" s="227" t="s">
        <v>44</v>
      </c>
      <c r="O373" s="92"/>
      <c r="P373" s="228">
        <f>O373*H373</f>
        <v>0</v>
      </c>
      <c r="Q373" s="228">
        <v>0</v>
      </c>
      <c r="R373" s="228">
        <f>Q373*H373</f>
        <v>0</v>
      </c>
      <c r="S373" s="228">
        <v>0</v>
      </c>
      <c r="T373" s="229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0" t="s">
        <v>133</v>
      </c>
      <c r="AT373" s="230" t="s">
        <v>128</v>
      </c>
      <c r="AU373" s="230" t="s">
        <v>88</v>
      </c>
      <c r="AY373" s="18" t="s">
        <v>126</v>
      </c>
      <c r="BE373" s="231">
        <f>IF(N373="základní",J373,0)</f>
        <v>0</v>
      </c>
      <c r="BF373" s="231">
        <f>IF(N373="snížená",J373,0)</f>
        <v>0</v>
      </c>
      <c r="BG373" s="231">
        <f>IF(N373="zákl. přenesená",J373,0)</f>
        <v>0</v>
      </c>
      <c r="BH373" s="231">
        <f>IF(N373="sníž. přenesená",J373,0)</f>
        <v>0</v>
      </c>
      <c r="BI373" s="231">
        <f>IF(N373="nulová",J373,0)</f>
        <v>0</v>
      </c>
      <c r="BJ373" s="18" t="s">
        <v>21</v>
      </c>
      <c r="BK373" s="231">
        <f>ROUND(I373*H373,2)</f>
        <v>0</v>
      </c>
      <c r="BL373" s="18" t="s">
        <v>133</v>
      </c>
      <c r="BM373" s="230" t="s">
        <v>373</v>
      </c>
    </row>
    <row r="374" s="13" customFormat="1">
      <c r="A374" s="13"/>
      <c r="B374" s="232"/>
      <c r="C374" s="233"/>
      <c r="D374" s="234" t="s">
        <v>135</v>
      </c>
      <c r="E374" s="235" t="s">
        <v>1</v>
      </c>
      <c r="F374" s="236" t="s">
        <v>258</v>
      </c>
      <c r="G374" s="233"/>
      <c r="H374" s="235" t="s">
        <v>1</v>
      </c>
      <c r="I374" s="237"/>
      <c r="J374" s="233"/>
      <c r="K374" s="233"/>
      <c r="L374" s="238"/>
      <c r="M374" s="239"/>
      <c r="N374" s="240"/>
      <c r="O374" s="240"/>
      <c r="P374" s="240"/>
      <c r="Q374" s="240"/>
      <c r="R374" s="240"/>
      <c r="S374" s="240"/>
      <c r="T374" s="241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2" t="s">
        <v>135</v>
      </c>
      <c r="AU374" s="242" t="s">
        <v>88</v>
      </c>
      <c r="AV374" s="13" t="s">
        <v>21</v>
      </c>
      <c r="AW374" s="13" t="s">
        <v>36</v>
      </c>
      <c r="AX374" s="13" t="s">
        <v>79</v>
      </c>
      <c r="AY374" s="242" t="s">
        <v>126</v>
      </c>
    </row>
    <row r="375" s="14" customFormat="1">
      <c r="A375" s="14"/>
      <c r="B375" s="243"/>
      <c r="C375" s="244"/>
      <c r="D375" s="234" t="s">
        <v>135</v>
      </c>
      <c r="E375" s="245" t="s">
        <v>1</v>
      </c>
      <c r="F375" s="246" t="s">
        <v>259</v>
      </c>
      <c r="G375" s="244"/>
      <c r="H375" s="247">
        <v>24.899999999999999</v>
      </c>
      <c r="I375" s="248"/>
      <c r="J375" s="244"/>
      <c r="K375" s="244"/>
      <c r="L375" s="249"/>
      <c r="M375" s="250"/>
      <c r="N375" s="251"/>
      <c r="O375" s="251"/>
      <c r="P375" s="251"/>
      <c r="Q375" s="251"/>
      <c r="R375" s="251"/>
      <c r="S375" s="251"/>
      <c r="T375" s="252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3" t="s">
        <v>135</v>
      </c>
      <c r="AU375" s="253" t="s">
        <v>88</v>
      </c>
      <c r="AV375" s="14" t="s">
        <v>88</v>
      </c>
      <c r="AW375" s="14" t="s">
        <v>36</v>
      </c>
      <c r="AX375" s="14" t="s">
        <v>21</v>
      </c>
      <c r="AY375" s="253" t="s">
        <v>126</v>
      </c>
    </row>
    <row r="376" s="2" customFormat="1" ht="66.75" customHeight="1">
      <c r="A376" s="39"/>
      <c r="B376" s="40"/>
      <c r="C376" s="219" t="s">
        <v>374</v>
      </c>
      <c r="D376" s="219" t="s">
        <v>128</v>
      </c>
      <c r="E376" s="220" t="s">
        <v>375</v>
      </c>
      <c r="F376" s="221" t="s">
        <v>376</v>
      </c>
      <c r="G376" s="222" t="s">
        <v>131</v>
      </c>
      <c r="H376" s="223">
        <v>3.5</v>
      </c>
      <c r="I376" s="224"/>
      <c r="J376" s="225">
        <f>ROUND(I376*H376,2)</f>
        <v>0</v>
      </c>
      <c r="K376" s="221" t="s">
        <v>132</v>
      </c>
      <c r="L376" s="45"/>
      <c r="M376" s="226" t="s">
        <v>1</v>
      </c>
      <c r="N376" s="227" t="s">
        <v>44</v>
      </c>
      <c r="O376" s="92"/>
      <c r="P376" s="228">
        <f>O376*H376</f>
        <v>0</v>
      </c>
      <c r="Q376" s="228">
        <v>0.10100000000000001</v>
      </c>
      <c r="R376" s="228">
        <f>Q376*H376</f>
        <v>0.35350000000000004</v>
      </c>
      <c r="S376" s="228">
        <v>0</v>
      </c>
      <c r="T376" s="229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0" t="s">
        <v>133</v>
      </c>
      <c r="AT376" s="230" t="s">
        <v>128</v>
      </c>
      <c r="AU376" s="230" t="s">
        <v>88</v>
      </c>
      <c r="AY376" s="18" t="s">
        <v>126</v>
      </c>
      <c r="BE376" s="231">
        <f>IF(N376="základní",J376,0)</f>
        <v>0</v>
      </c>
      <c r="BF376" s="231">
        <f>IF(N376="snížená",J376,0)</f>
        <v>0</v>
      </c>
      <c r="BG376" s="231">
        <f>IF(N376="zákl. přenesená",J376,0)</f>
        <v>0</v>
      </c>
      <c r="BH376" s="231">
        <f>IF(N376="sníž. přenesená",J376,0)</f>
        <v>0</v>
      </c>
      <c r="BI376" s="231">
        <f>IF(N376="nulová",J376,0)</f>
        <v>0</v>
      </c>
      <c r="BJ376" s="18" t="s">
        <v>21</v>
      </c>
      <c r="BK376" s="231">
        <f>ROUND(I376*H376,2)</f>
        <v>0</v>
      </c>
      <c r="BL376" s="18" t="s">
        <v>133</v>
      </c>
      <c r="BM376" s="230" t="s">
        <v>377</v>
      </c>
    </row>
    <row r="377" s="13" customFormat="1">
      <c r="A377" s="13"/>
      <c r="B377" s="232"/>
      <c r="C377" s="233"/>
      <c r="D377" s="234" t="s">
        <v>135</v>
      </c>
      <c r="E377" s="235" t="s">
        <v>1</v>
      </c>
      <c r="F377" s="236" t="s">
        <v>264</v>
      </c>
      <c r="G377" s="233"/>
      <c r="H377" s="235" t="s">
        <v>1</v>
      </c>
      <c r="I377" s="237"/>
      <c r="J377" s="233"/>
      <c r="K377" s="233"/>
      <c r="L377" s="238"/>
      <c r="M377" s="239"/>
      <c r="N377" s="240"/>
      <c r="O377" s="240"/>
      <c r="P377" s="240"/>
      <c r="Q377" s="240"/>
      <c r="R377" s="240"/>
      <c r="S377" s="240"/>
      <c r="T377" s="241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2" t="s">
        <v>135</v>
      </c>
      <c r="AU377" s="242" t="s">
        <v>88</v>
      </c>
      <c r="AV377" s="13" t="s">
        <v>21</v>
      </c>
      <c r="AW377" s="13" t="s">
        <v>36</v>
      </c>
      <c r="AX377" s="13" t="s">
        <v>79</v>
      </c>
      <c r="AY377" s="242" t="s">
        <v>126</v>
      </c>
    </row>
    <row r="378" s="13" customFormat="1">
      <c r="A378" s="13"/>
      <c r="B378" s="232"/>
      <c r="C378" s="233"/>
      <c r="D378" s="234" t="s">
        <v>135</v>
      </c>
      <c r="E378" s="235" t="s">
        <v>1</v>
      </c>
      <c r="F378" s="236" t="s">
        <v>367</v>
      </c>
      <c r="G378" s="233"/>
      <c r="H378" s="235" t="s">
        <v>1</v>
      </c>
      <c r="I378" s="237"/>
      <c r="J378" s="233"/>
      <c r="K378" s="233"/>
      <c r="L378" s="238"/>
      <c r="M378" s="239"/>
      <c r="N378" s="240"/>
      <c r="O378" s="240"/>
      <c r="P378" s="240"/>
      <c r="Q378" s="240"/>
      <c r="R378" s="240"/>
      <c r="S378" s="240"/>
      <c r="T378" s="241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2" t="s">
        <v>135</v>
      </c>
      <c r="AU378" s="242" t="s">
        <v>88</v>
      </c>
      <c r="AV378" s="13" t="s">
        <v>21</v>
      </c>
      <c r="AW378" s="13" t="s">
        <v>36</v>
      </c>
      <c r="AX378" s="13" t="s">
        <v>79</v>
      </c>
      <c r="AY378" s="242" t="s">
        <v>126</v>
      </c>
    </row>
    <row r="379" s="14" customFormat="1">
      <c r="A379" s="14"/>
      <c r="B379" s="243"/>
      <c r="C379" s="244"/>
      <c r="D379" s="234" t="s">
        <v>135</v>
      </c>
      <c r="E379" s="245" t="s">
        <v>1</v>
      </c>
      <c r="F379" s="246" t="s">
        <v>368</v>
      </c>
      <c r="G379" s="244"/>
      <c r="H379" s="247">
        <v>3</v>
      </c>
      <c r="I379" s="248"/>
      <c r="J379" s="244"/>
      <c r="K379" s="244"/>
      <c r="L379" s="249"/>
      <c r="M379" s="250"/>
      <c r="N379" s="251"/>
      <c r="O379" s="251"/>
      <c r="P379" s="251"/>
      <c r="Q379" s="251"/>
      <c r="R379" s="251"/>
      <c r="S379" s="251"/>
      <c r="T379" s="252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3" t="s">
        <v>135</v>
      </c>
      <c r="AU379" s="253" t="s">
        <v>88</v>
      </c>
      <c r="AV379" s="14" t="s">
        <v>88</v>
      </c>
      <c r="AW379" s="14" t="s">
        <v>36</v>
      </c>
      <c r="AX379" s="14" t="s">
        <v>79</v>
      </c>
      <c r="AY379" s="253" t="s">
        <v>126</v>
      </c>
    </row>
    <row r="380" s="14" customFormat="1">
      <c r="A380" s="14"/>
      <c r="B380" s="243"/>
      <c r="C380" s="244"/>
      <c r="D380" s="234" t="s">
        <v>135</v>
      </c>
      <c r="E380" s="245" t="s">
        <v>1</v>
      </c>
      <c r="F380" s="246" t="s">
        <v>369</v>
      </c>
      <c r="G380" s="244"/>
      <c r="H380" s="247">
        <v>0.5</v>
      </c>
      <c r="I380" s="248"/>
      <c r="J380" s="244"/>
      <c r="K380" s="244"/>
      <c r="L380" s="249"/>
      <c r="M380" s="250"/>
      <c r="N380" s="251"/>
      <c r="O380" s="251"/>
      <c r="P380" s="251"/>
      <c r="Q380" s="251"/>
      <c r="R380" s="251"/>
      <c r="S380" s="251"/>
      <c r="T380" s="252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3" t="s">
        <v>135</v>
      </c>
      <c r="AU380" s="253" t="s">
        <v>88</v>
      </c>
      <c r="AV380" s="14" t="s">
        <v>88</v>
      </c>
      <c r="AW380" s="14" t="s">
        <v>36</v>
      </c>
      <c r="AX380" s="14" t="s">
        <v>79</v>
      </c>
      <c r="AY380" s="253" t="s">
        <v>126</v>
      </c>
    </row>
    <row r="381" s="15" customFormat="1">
      <c r="A381" s="15"/>
      <c r="B381" s="254"/>
      <c r="C381" s="255"/>
      <c r="D381" s="234" t="s">
        <v>135</v>
      </c>
      <c r="E381" s="256" t="s">
        <v>1</v>
      </c>
      <c r="F381" s="257" t="s">
        <v>141</v>
      </c>
      <c r="G381" s="255"/>
      <c r="H381" s="258">
        <v>3.5</v>
      </c>
      <c r="I381" s="259"/>
      <c r="J381" s="255"/>
      <c r="K381" s="255"/>
      <c r="L381" s="260"/>
      <c r="M381" s="261"/>
      <c r="N381" s="262"/>
      <c r="O381" s="262"/>
      <c r="P381" s="262"/>
      <c r="Q381" s="262"/>
      <c r="R381" s="262"/>
      <c r="S381" s="262"/>
      <c r="T381" s="263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64" t="s">
        <v>135</v>
      </c>
      <c r="AU381" s="264" t="s">
        <v>88</v>
      </c>
      <c r="AV381" s="15" t="s">
        <v>133</v>
      </c>
      <c r="AW381" s="15" t="s">
        <v>36</v>
      </c>
      <c r="AX381" s="15" t="s">
        <v>21</v>
      </c>
      <c r="AY381" s="264" t="s">
        <v>126</v>
      </c>
    </row>
    <row r="382" s="2" customFormat="1" ht="24.15" customHeight="1">
      <c r="A382" s="39"/>
      <c r="B382" s="40"/>
      <c r="C382" s="276" t="s">
        <v>378</v>
      </c>
      <c r="D382" s="276" t="s">
        <v>226</v>
      </c>
      <c r="E382" s="277" t="s">
        <v>379</v>
      </c>
      <c r="F382" s="278" t="s">
        <v>380</v>
      </c>
      <c r="G382" s="279" t="s">
        <v>131</v>
      </c>
      <c r="H382" s="280">
        <v>3.605</v>
      </c>
      <c r="I382" s="281"/>
      <c r="J382" s="282">
        <f>ROUND(I382*H382,2)</f>
        <v>0</v>
      </c>
      <c r="K382" s="278" t="s">
        <v>381</v>
      </c>
      <c r="L382" s="283"/>
      <c r="M382" s="284" t="s">
        <v>1</v>
      </c>
      <c r="N382" s="285" t="s">
        <v>44</v>
      </c>
      <c r="O382" s="92"/>
      <c r="P382" s="228">
        <f>O382*H382</f>
        <v>0</v>
      </c>
      <c r="Q382" s="228">
        <v>0.11500000000000001</v>
      </c>
      <c r="R382" s="228">
        <f>Q382*H382</f>
        <v>0.41457500000000003</v>
      </c>
      <c r="S382" s="228">
        <v>0</v>
      </c>
      <c r="T382" s="229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0" t="s">
        <v>185</v>
      </c>
      <c r="AT382" s="230" t="s">
        <v>226</v>
      </c>
      <c r="AU382" s="230" t="s">
        <v>88</v>
      </c>
      <c r="AY382" s="18" t="s">
        <v>126</v>
      </c>
      <c r="BE382" s="231">
        <f>IF(N382="základní",J382,0)</f>
        <v>0</v>
      </c>
      <c r="BF382" s="231">
        <f>IF(N382="snížená",J382,0)</f>
        <v>0</v>
      </c>
      <c r="BG382" s="231">
        <f>IF(N382="zákl. přenesená",J382,0)</f>
        <v>0</v>
      </c>
      <c r="BH382" s="231">
        <f>IF(N382="sníž. přenesená",J382,0)</f>
        <v>0</v>
      </c>
      <c r="BI382" s="231">
        <f>IF(N382="nulová",J382,0)</f>
        <v>0</v>
      </c>
      <c r="BJ382" s="18" t="s">
        <v>21</v>
      </c>
      <c r="BK382" s="231">
        <f>ROUND(I382*H382,2)</f>
        <v>0</v>
      </c>
      <c r="BL382" s="18" t="s">
        <v>133</v>
      </c>
      <c r="BM382" s="230" t="s">
        <v>382</v>
      </c>
    </row>
    <row r="383" s="14" customFormat="1">
      <c r="A383" s="14"/>
      <c r="B383" s="243"/>
      <c r="C383" s="244"/>
      <c r="D383" s="234" t="s">
        <v>135</v>
      </c>
      <c r="E383" s="244"/>
      <c r="F383" s="246" t="s">
        <v>383</v>
      </c>
      <c r="G383" s="244"/>
      <c r="H383" s="247">
        <v>3.605</v>
      </c>
      <c r="I383" s="248"/>
      <c r="J383" s="244"/>
      <c r="K383" s="244"/>
      <c r="L383" s="249"/>
      <c r="M383" s="250"/>
      <c r="N383" s="251"/>
      <c r="O383" s="251"/>
      <c r="P383" s="251"/>
      <c r="Q383" s="251"/>
      <c r="R383" s="251"/>
      <c r="S383" s="251"/>
      <c r="T383" s="252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3" t="s">
        <v>135</v>
      </c>
      <c r="AU383" s="253" t="s">
        <v>88</v>
      </c>
      <c r="AV383" s="14" t="s">
        <v>88</v>
      </c>
      <c r="AW383" s="14" t="s">
        <v>4</v>
      </c>
      <c r="AX383" s="14" t="s">
        <v>21</v>
      </c>
      <c r="AY383" s="253" t="s">
        <v>126</v>
      </c>
    </row>
    <row r="384" s="12" customFormat="1" ht="22.8" customHeight="1">
      <c r="A384" s="12"/>
      <c r="B384" s="203"/>
      <c r="C384" s="204"/>
      <c r="D384" s="205" t="s">
        <v>78</v>
      </c>
      <c r="E384" s="217" t="s">
        <v>175</v>
      </c>
      <c r="F384" s="217" t="s">
        <v>384</v>
      </c>
      <c r="G384" s="204"/>
      <c r="H384" s="204"/>
      <c r="I384" s="207"/>
      <c r="J384" s="218">
        <f>BK384</f>
        <v>0</v>
      </c>
      <c r="K384" s="204"/>
      <c r="L384" s="209"/>
      <c r="M384" s="210"/>
      <c r="N384" s="211"/>
      <c r="O384" s="211"/>
      <c r="P384" s="212">
        <f>SUM(P385:P390)</f>
        <v>0</v>
      </c>
      <c r="Q384" s="211"/>
      <c r="R384" s="212">
        <f>SUM(R385:R390)</f>
        <v>0.32497999999999999</v>
      </c>
      <c r="S384" s="211"/>
      <c r="T384" s="213">
        <f>SUM(T385:T390)</f>
        <v>0</v>
      </c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R384" s="214" t="s">
        <v>21</v>
      </c>
      <c r="AT384" s="215" t="s">
        <v>78</v>
      </c>
      <c r="AU384" s="215" t="s">
        <v>21</v>
      </c>
      <c r="AY384" s="214" t="s">
        <v>126</v>
      </c>
      <c r="BK384" s="216">
        <f>SUM(BK385:BK390)</f>
        <v>0</v>
      </c>
    </row>
    <row r="385" s="2" customFormat="1" ht="33" customHeight="1">
      <c r="A385" s="39"/>
      <c r="B385" s="40"/>
      <c r="C385" s="219" t="s">
        <v>385</v>
      </c>
      <c r="D385" s="219" t="s">
        <v>128</v>
      </c>
      <c r="E385" s="220" t="s">
        <v>386</v>
      </c>
      <c r="F385" s="221" t="s">
        <v>387</v>
      </c>
      <c r="G385" s="222" t="s">
        <v>131</v>
      </c>
      <c r="H385" s="223">
        <v>0.5</v>
      </c>
      <c r="I385" s="224"/>
      <c r="J385" s="225">
        <f>ROUND(I385*H385,2)</f>
        <v>0</v>
      </c>
      <c r="K385" s="221" t="s">
        <v>132</v>
      </c>
      <c r="L385" s="45"/>
      <c r="M385" s="226" t="s">
        <v>1</v>
      </c>
      <c r="N385" s="227" t="s">
        <v>44</v>
      </c>
      <c r="O385" s="92"/>
      <c r="P385" s="228">
        <f>O385*H385</f>
        <v>0</v>
      </c>
      <c r="Q385" s="228">
        <v>0.25669999999999998</v>
      </c>
      <c r="R385" s="228">
        <f>Q385*H385</f>
        <v>0.12834999999999999</v>
      </c>
      <c r="S385" s="228">
        <v>0</v>
      </c>
      <c r="T385" s="229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0" t="s">
        <v>133</v>
      </c>
      <c r="AT385" s="230" t="s">
        <v>128</v>
      </c>
      <c r="AU385" s="230" t="s">
        <v>88</v>
      </c>
      <c r="AY385" s="18" t="s">
        <v>126</v>
      </c>
      <c r="BE385" s="231">
        <f>IF(N385="základní",J385,0)</f>
        <v>0</v>
      </c>
      <c r="BF385" s="231">
        <f>IF(N385="snížená",J385,0)</f>
        <v>0</v>
      </c>
      <c r="BG385" s="231">
        <f>IF(N385="zákl. přenesená",J385,0)</f>
        <v>0</v>
      </c>
      <c r="BH385" s="231">
        <f>IF(N385="sníž. přenesená",J385,0)</f>
        <v>0</v>
      </c>
      <c r="BI385" s="231">
        <f>IF(N385="nulová",J385,0)</f>
        <v>0</v>
      </c>
      <c r="BJ385" s="18" t="s">
        <v>21</v>
      </c>
      <c r="BK385" s="231">
        <f>ROUND(I385*H385,2)</f>
        <v>0</v>
      </c>
      <c r="BL385" s="18" t="s">
        <v>133</v>
      </c>
      <c r="BM385" s="230" t="s">
        <v>388</v>
      </c>
    </row>
    <row r="386" s="13" customFormat="1">
      <c r="A386" s="13"/>
      <c r="B386" s="232"/>
      <c r="C386" s="233"/>
      <c r="D386" s="234" t="s">
        <v>135</v>
      </c>
      <c r="E386" s="235" t="s">
        <v>1</v>
      </c>
      <c r="F386" s="236" t="s">
        <v>389</v>
      </c>
      <c r="G386" s="233"/>
      <c r="H386" s="235" t="s">
        <v>1</v>
      </c>
      <c r="I386" s="237"/>
      <c r="J386" s="233"/>
      <c r="K386" s="233"/>
      <c r="L386" s="238"/>
      <c r="M386" s="239"/>
      <c r="N386" s="240"/>
      <c r="O386" s="240"/>
      <c r="P386" s="240"/>
      <c r="Q386" s="240"/>
      <c r="R386" s="240"/>
      <c r="S386" s="240"/>
      <c r="T386" s="241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2" t="s">
        <v>135</v>
      </c>
      <c r="AU386" s="242" t="s">
        <v>88</v>
      </c>
      <c r="AV386" s="13" t="s">
        <v>21</v>
      </c>
      <c r="AW386" s="13" t="s">
        <v>36</v>
      </c>
      <c r="AX386" s="13" t="s">
        <v>79</v>
      </c>
      <c r="AY386" s="242" t="s">
        <v>126</v>
      </c>
    </row>
    <row r="387" s="14" customFormat="1">
      <c r="A387" s="14"/>
      <c r="B387" s="243"/>
      <c r="C387" s="244"/>
      <c r="D387" s="234" t="s">
        <v>135</v>
      </c>
      <c r="E387" s="245" t="s">
        <v>1</v>
      </c>
      <c r="F387" s="246" t="s">
        <v>140</v>
      </c>
      <c r="G387" s="244"/>
      <c r="H387" s="247">
        <v>0.5</v>
      </c>
      <c r="I387" s="248"/>
      <c r="J387" s="244"/>
      <c r="K387" s="244"/>
      <c r="L387" s="249"/>
      <c r="M387" s="250"/>
      <c r="N387" s="251"/>
      <c r="O387" s="251"/>
      <c r="P387" s="251"/>
      <c r="Q387" s="251"/>
      <c r="R387" s="251"/>
      <c r="S387" s="251"/>
      <c r="T387" s="252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3" t="s">
        <v>135</v>
      </c>
      <c r="AU387" s="253" t="s">
        <v>88</v>
      </c>
      <c r="AV387" s="14" t="s">
        <v>88</v>
      </c>
      <c r="AW387" s="14" t="s">
        <v>36</v>
      </c>
      <c r="AX387" s="14" t="s">
        <v>21</v>
      </c>
      <c r="AY387" s="253" t="s">
        <v>126</v>
      </c>
    </row>
    <row r="388" s="2" customFormat="1" ht="44.25" customHeight="1">
      <c r="A388" s="39"/>
      <c r="B388" s="40"/>
      <c r="C388" s="219" t="s">
        <v>390</v>
      </c>
      <c r="D388" s="219" t="s">
        <v>128</v>
      </c>
      <c r="E388" s="220" t="s">
        <v>391</v>
      </c>
      <c r="F388" s="221" t="s">
        <v>392</v>
      </c>
      <c r="G388" s="222" t="s">
        <v>149</v>
      </c>
      <c r="H388" s="223">
        <v>1</v>
      </c>
      <c r="I388" s="224"/>
      <c r="J388" s="225">
        <f>ROUND(I388*H388,2)</f>
        <v>0</v>
      </c>
      <c r="K388" s="221" t="s">
        <v>132</v>
      </c>
      <c r="L388" s="45"/>
      <c r="M388" s="226" t="s">
        <v>1</v>
      </c>
      <c r="N388" s="227" t="s">
        <v>44</v>
      </c>
      <c r="O388" s="92"/>
      <c r="P388" s="228">
        <f>O388*H388</f>
        <v>0</v>
      </c>
      <c r="Q388" s="228">
        <v>0.19663</v>
      </c>
      <c r="R388" s="228">
        <f>Q388*H388</f>
        <v>0.19663</v>
      </c>
      <c r="S388" s="228">
        <v>0</v>
      </c>
      <c r="T388" s="229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0" t="s">
        <v>133</v>
      </c>
      <c r="AT388" s="230" t="s">
        <v>128</v>
      </c>
      <c r="AU388" s="230" t="s">
        <v>88</v>
      </c>
      <c r="AY388" s="18" t="s">
        <v>126</v>
      </c>
      <c r="BE388" s="231">
        <f>IF(N388="základní",J388,0)</f>
        <v>0</v>
      </c>
      <c r="BF388" s="231">
        <f>IF(N388="snížená",J388,0)</f>
        <v>0</v>
      </c>
      <c r="BG388" s="231">
        <f>IF(N388="zákl. přenesená",J388,0)</f>
        <v>0</v>
      </c>
      <c r="BH388" s="231">
        <f>IF(N388="sníž. přenesená",J388,0)</f>
        <v>0</v>
      </c>
      <c r="BI388" s="231">
        <f>IF(N388="nulová",J388,0)</f>
        <v>0</v>
      </c>
      <c r="BJ388" s="18" t="s">
        <v>21</v>
      </c>
      <c r="BK388" s="231">
        <f>ROUND(I388*H388,2)</f>
        <v>0</v>
      </c>
      <c r="BL388" s="18" t="s">
        <v>133</v>
      </c>
      <c r="BM388" s="230" t="s">
        <v>393</v>
      </c>
    </row>
    <row r="389" s="13" customFormat="1">
      <c r="A389" s="13"/>
      <c r="B389" s="232"/>
      <c r="C389" s="233"/>
      <c r="D389" s="234" t="s">
        <v>135</v>
      </c>
      <c r="E389" s="235" t="s">
        <v>1</v>
      </c>
      <c r="F389" s="236" t="s">
        <v>389</v>
      </c>
      <c r="G389" s="233"/>
      <c r="H389" s="235" t="s">
        <v>1</v>
      </c>
      <c r="I389" s="237"/>
      <c r="J389" s="233"/>
      <c r="K389" s="233"/>
      <c r="L389" s="238"/>
      <c r="M389" s="239"/>
      <c r="N389" s="240"/>
      <c r="O389" s="240"/>
      <c r="P389" s="240"/>
      <c r="Q389" s="240"/>
      <c r="R389" s="240"/>
      <c r="S389" s="240"/>
      <c r="T389" s="241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2" t="s">
        <v>135</v>
      </c>
      <c r="AU389" s="242" t="s">
        <v>88</v>
      </c>
      <c r="AV389" s="13" t="s">
        <v>21</v>
      </c>
      <c r="AW389" s="13" t="s">
        <v>36</v>
      </c>
      <c r="AX389" s="13" t="s">
        <v>79</v>
      </c>
      <c r="AY389" s="242" t="s">
        <v>126</v>
      </c>
    </row>
    <row r="390" s="14" customFormat="1">
      <c r="A390" s="14"/>
      <c r="B390" s="243"/>
      <c r="C390" s="244"/>
      <c r="D390" s="234" t="s">
        <v>135</v>
      </c>
      <c r="E390" s="245" t="s">
        <v>1</v>
      </c>
      <c r="F390" s="246" t="s">
        <v>394</v>
      </c>
      <c r="G390" s="244"/>
      <c r="H390" s="247">
        <v>1</v>
      </c>
      <c r="I390" s="248"/>
      <c r="J390" s="244"/>
      <c r="K390" s="244"/>
      <c r="L390" s="249"/>
      <c r="M390" s="250"/>
      <c r="N390" s="251"/>
      <c r="O390" s="251"/>
      <c r="P390" s="251"/>
      <c r="Q390" s="251"/>
      <c r="R390" s="251"/>
      <c r="S390" s="251"/>
      <c r="T390" s="252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3" t="s">
        <v>135</v>
      </c>
      <c r="AU390" s="253" t="s">
        <v>88</v>
      </c>
      <c r="AV390" s="14" t="s">
        <v>88</v>
      </c>
      <c r="AW390" s="14" t="s">
        <v>36</v>
      </c>
      <c r="AX390" s="14" t="s">
        <v>21</v>
      </c>
      <c r="AY390" s="253" t="s">
        <v>126</v>
      </c>
    </row>
    <row r="391" s="12" customFormat="1" ht="22.8" customHeight="1">
      <c r="A391" s="12"/>
      <c r="B391" s="203"/>
      <c r="C391" s="204"/>
      <c r="D391" s="205" t="s">
        <v>78</v>
      </c>
      <c r="E391" s="217" t="s">
        <v>395</v>
      </c>
      <c r="F391" s="217" t="s">
        <v>396</v>
      </c>
      <c r="G391" s="204"/>
      <c r="H391" s="204"/>
      <c r="I391" s="207"/>
      <c r="J391" s="218">
        <f>BK391</f>
        <v>0</v>
      </c>
      <c r="K391" s="204"/>
      <c r="L391" s="209"/>
      <c r="M391" s="210"/>
      <c r="N391" s="211"/>
      <c r="O391" s="211"/>
      <c r="P391" s="212">
        <f>SUM(P392:P394)</f>
        <v>0</v>
      </c>
      <c r="Q391" s="211"/>
      <c r="R391" s="212">
        <f>SUM(R392:R394)</f>
        <v>0</v>
      </c>
      <c r="S391" s="211"/>
      <c r="T391" s="213">
        <f>SUM(T392:T394)</f>
        <v>0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214" t="s">
        <v>21</v>
      </c>
      <c r="AT391" s="215" t="s">
        <v>78</v>
      </c>
      <c r="AU391" s="215" t="s">
        <v>21</v>
      </c>
      <c r="AY391" s="214" t="s">
        <v>126</v>
      </c>
      <c r="BK391" s="216">
        <f>SUM(BK392:BK394)</f>
        <v>0</v>
      </c>
    </row>
    <row r="392" s="2" customFormat="1" ht="33" customHeight="1">
      <c r="A392" s="39"/>
      <c r="B392" s="40"/>
      <c r="C392" s="219" t="s">
        <v>397</v>
      </c>
      <c r="D392" s="219" t="s">
        <v>128</v>
      </c>
      <c r="E392" s="220" t="s">
        <v>398</v>
      </c>
      <c r="F392" s="221" t="s">
        <v>399</v>
      </c>
      <c r="G392" s="222" t="s">
        <v>400</v>
      </c>
      <c r="H392" s="223">
        <v>1</v>
      </c>
      <c r="I392" s="224"/>
      <c r="J392" s="225">
        <f>ROUND(I392*H392,2)</f>
        <v>0</v>
      </c>
      <c r="K392" s="221" t="s">
        <v>1</v>
      </c>
      <c r="L392" s="45"/>
      <c r="M392" s="226" t="s">
        <v>1</v>
      </c>
      <c r="N392" s="227" t="s">
        <v>44</v>
      </c>
      <c r="O392" s="92"/>
      <c r="P392" s="228">
        <f>O392*H392</f>
        <v>0</v>
      </c>
      <c r="Q392" s="228">
        <v>0</v>
      </c>
      <c r="R392" s="228">
        <f>Q392*H392</f>
        <v>0</v>
      </c>
      <c r="S392" s="228">
        <v>0</v>
      </c>
      <c r="T392" s="229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0" t="s">
        <v>133</v>
      </c>
      <c r="AT392" s="230" t="s">
        <v>128</v>
      </c>
      <c r="AU392" s="230" t="s">
        <v>88</v>
      </c>
      <c r="AY392" s="18" t="s">
        <v>126</v>
      </c>
      <c r="BE392" s="231">
        <f>IF(N392="základní",J392,0)</f>
        <v>0</v>
      </c>
      <c r="BF392" s="231">
        <f>IF(N392="snížená",J392,0)</f>
        <v>0</v>
      </c>
      <c r="BG392" s="231">
        <f>IF(N392="zákl. přenesená",J392,0)</f>
        <v>0</v>
      </c>
      <c r="BH392" s="231">
        <f>IF(N392="sníž. přenesená",J392,0)</f>
        <v>0</v>
      </c>
      <c r="BI392" s="231">
        <f>IF(N392="nulová",J392,0)</f>
        <v>0</v>
      </c>
      <c r="BJ392" s="18" t="s">
        <v>21</v>
      </c>
      <c r="BK392" s="231">
        <f>ROUND(I392*H392,2)</f>
        <v>0</v>
      </c>
      <c r="BL392" s="18" t="s">
        <v>133</v>
      </c>
      <c r="BM392" s="230" t="s">
        <v>401</v>
      </c>
    </row>
    <row r="393" s="13" customFormat="1">
      <c r="A393" s="13"/>
      <c r="B393" s="232"/>
      <c r="C393" s="233"/>
      <c r="D393" s="234" t="s">
        <v>135</v>
      </c>
      <c r="E393" s="235" t="s">
        <v>1</v>
      </c>
      <c r="F393" s="236" t="s">
        <v>165</v>
      </c>
      <c r="G393" s="233"/>
      <c r="H393" s="235" t="s">
        <v>1</v>
      </c>
      <c r="I393" s="237"/>
      <c r="J393" s="233"/>
      <c r="K393" s="233"/>
      <c r="L393" s="238"/>
      <c r="M393" s="239"/>
      <c r="N393" s="240"/>
      <c r="O393" s="240"/>
      <c r="P393" s="240"/>
      <c r="Q393" s="240"/>
      <c r="R393" s="240"/>
      <c r="S393" s="240"/>
      <c r="T393" s="241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2" t="s">
        <v>135</v>
      </c>
      <c r="AU393" s="242" t="s">
        <v>88</v>
      </c>
      <c r="AV393" s="13" t="s">
        <v>21</v>
      </c>
      <c r="AW393" s="13" t="s">
        <v>36</v>
      </c>
      <c r="AX393" s="13" t="s">
        <v>79</v>
      </c>
      <c r="AY393" s="242" t="s">
        <v>126</v>
      </c>
    </row>
    <row r="394" s="14" customFormat="1">
      <c r="A394" s="14"/>
      <c r="B394" s="243"/>
      <c r="C394" s="244"/>
      <c r="D394" s="234" t="s">
        <v>135</v>
      </c>
      <c r="E394" s="245" t="s">
        <v>1</v>
      </c>
      <c r="F394" s="246" t="s">
        <v>21</v>
      </c>
      <c r="G394" s="244"/>
      <c r="H394" s="247">
        <v>1</v>
      </c>
      <c r="I394" s="248"/>
      <c r="J394" s="244"/>
      <c r="K394" s="244"/>
      <c r="L394" s="249"/>
      <c r="M394" s="250"/>
      <c r="N394" s="251"/>
      <c r="O394" s="251"/>
      <c r="P394" s="251"/>
      <c r="Q394" s="251"/>
      <c r="R394" s="251"/>
      <c r="S394" s="251"/>
      <c r="T394" s="252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3" t="s">
        <v>135</v>
      </c>
      <c r="AU394" s="253" t="s">
        <v>88</v>
      </c>
      <c r="AV394" s="14" t="s">
        <v>88</v>
      </c>
      <c r="AW394" s="14" t="s">
        <v>36</v>
      </c>
      <c r="AX394" s="14" t="s">
        <v>21</v>
      </c>
      <c r="AY394" s="253" t="s">
        <v>126</v>
      </c>
    </row>
    <row r="395" s="12" customFormat="1" ht="22.8" customHeight="1">
      <c r="A395" s="12"/>
      <c r="B395" s="203"/>
      <c r="C395" s="204"/>
      <c r="D395" s="205" t="s">
        <v>78</v>
      </c>
      <c r="E395" s="217" t="s">
        <v>193</v>
      </c>
      <c r="F395" s="217" t="s">
        <v>402</v>
      </c>
      <c r="G395" s="204"/>
      <c r="H395" s="204"/>
      <c r="I395" s="207"/>
      <c r="J395" s="218">
        <f>BK395</f>
        <v>0</v>
      </c>
      <c r="K395" s="204"/>
      <c r="L395" s="209"/>
      <c r="M395" s="210"/>
      <c r="N395" s="211"/>
      <c r="O395" s="211"/>
      <c r="P395" s="212">
        <f>SUM(P396:P487)</f>
        <v>0</v>
      </c>
      <c r="Q395" s="211"/>
      <c r="R395" s="212">
        <f>SUM(R396:R487)</f>
        <v>6.5254040499999997</v>
      </c>
      <c r="S395" s="211"/>
      <c r="T395" s="213">
        <f>SUM(T396:T487)</f>
        <v>49.793970000000002</v>
      </c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214" t="s">
        <v>21</v>
      </c>
      <c r="AT395" s="215" t="s">
        <v>78</v>
      </c>
      <c r="AU395" s="215" t="s">
        <v>21</v>
      </c>
      <c r="AY395" s="214" t="s">
        <v>126</v>
      </c>
      <c r="BK395" s="216">
        <f>SUM(BK396:BK487)</f>
        <v>0</v>
      </c>
    </row>
    <row r="396" s="2" customFormat="1" ht="49.05" customHeight="1">
      <c r="A396" s="39"/>
      <c r="B396" s="40"/>
      <c r="C396" s="219" t="s">
        <v>403</v>
      </c>
      <c r="D396" s="219" t="s">
        <v>128</v>
      </c>
      <c r="E396" s="220" t="s">
        <v>404</v>
      </c>
      <c r="F396" s="221" t="s">
        <v>405</v>
      </c>
      <c r="G396" s="222" t="s">
        <v>149</v>
      </c>
      <c r="H396" s="223">
        <v>39.759999999999998</v>
      </c>
      <c r="I396" s="224"/>
      <c r="J396" s="225">
        <f>ROUND(I396*H396,2)</f>
        <v>0</v>
      </c>
      <c r="K396" s="221" t="s">
        <v>132</v>
      </c>
      <c r="L396" s="45"/>
      <c r="M396" s="226" t="s">
        <v>1</v>
      </c>
      <c r="N396" s="227" t="s">
        <v>44</v>
      </c>
      <c r="O396" s="92"/>
      <c r="P396" s="228">
        <f>O396*H396</f>
        <v>0</v>
      </c>
      <c r="Q396" s="228">
        <v>0.1295</v>
      </c>
      <c r="R396" s="228">
        <f>Q396*H396</f>
        <v>5.1489199999999995</v>
      </c>
      <c r="S396" s="228">
        <v>0</v>
      </c>
      <c r="T396" s="229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30" t="s">
        <v>133</v>
      </c>
      <c r="AT396" s="230" t="s">
        <v>128</v>
      </c>
      <c r="AU396" s="230" t="s">
        <v>88</v>
      </c>
      <c r="AY396" s="18" t="s">
        <v>126</v>
      </c>
      <c r="BE396" s="231">
        <f>IF(N396="základní",J396,0)</f>
        <v>0</v>
      </c>
      <c r="BF396" s="231">
        <f>IF(N396="snížená",J396,0)</f>
        <v>0</v>
      </c>
      <c r="BG396" s="231">
        <f>IF(N396="zákl. přenesená",J396,0)</f>
        <v>0</v>
      </c>
      <c r="BH396" s="231">
        <f>IF(N396="sníž. přenesená",J396,0)</f>
        <v>0</v>
      </c>
      <c r="BI396" s="231">
        <f>IF(N396="nulová",J396,0)</f>
        <v>0</v>
      </c>
      <c r="BJ396" s="18" t="s">
        <v>21</v>
      </c>
      <c r="BK396" s="231">
        <f>ROUND(I396*H396,2)</f>
        <v>0</v>
      </c>
      <c r="BL396" s="18" t="s">
        <v>133</v>
      </c>
      <c r="BM396" s="230" t="s">
        <v>406</v>
      </c>
    </row>
    <row r="397" s="13" customFormat="1">
      <c r="A397" s="13"/>
      <c r="B397" s="232"/>
      <c r="C397" s="233"/>
      <c r="D397" s="234" t="s">
        <v>135</v>
      </c>
      <c r="E397" s="235" t="s">
        <v>1</v>
      </c>
      <c r="F397" s="236" t="s">
        <v>136</v>
      </c>
      <c r="G397" s="233"/>
      <c r="H397" s="235" t="s">
        <v>1</v>
      </c>
      <c r="I397" s="237"/>
      <c r="J397" s="233"/>
      <c r="K397" s="233"/>
      <c r="L397" s="238"/>
      <c r="M397" s="239"/>
      <c r="N397" s="240"/>
      <c r="O397" s="240"/>
      <c r="P397" s="240"/>
      <c r="Q397" s="240"/>
      <c r="R397" s="240"/>
      <c r="S397" s="240"/>
      <c r="T397" s="241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2" t="s">
        <v>135</v>
      </c>
      <c r="AU397" s="242" t="s">
        <v>88</v>
      </c>
      <c r="AV397" s="13" t="s">
        <v>21</v>
      </c>
      <c r="AW397" s="13" t="s">
        <v>36</v>
      </c>
      <c r="AX397" s="13" t="s">
        <v>79</v>
      </c>
      <c r="AY397" s="242" t="s">
        <v>126</v>
      </c>
    </row>
    <row r="398" s="14" customFormat="1">
      <c r="A398" s="14"/>
      <c r="B398" s="243"/>
      <c r="C398" s="244"/>
      <c r="D398" s="234" t="s">
        <v>135</v>
      </c>
      <c r="E398" s="245" t="s">
        <v>1</v>
      </c>
      <c r="F398" s="246" t="s">
        <v>407</v>
      </c>
      <c r="G398" s="244"/>
      <c r="H398" s="247">
        <v>4.3600000000000003</v>
      </c>
      <c r="I398" s="248"/>
      <c r="J398" s="244"/>
      <c r="K398" s="244"/>
      <c r="L398" s="249"/>
      <c r="M398" s="250"/>
      <c r="N398" s="251"/>
      <c r="O398" s="251"/>
      <c r="P398" s="251"/>
      <c r="Q398" s="251"/>
      <c r="R398" s="251"/>
      <c r="S398" s="251"/>
      <c r="T398" s="252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3" t="s">
        <v>135</v>
      </c>
      <c r="AU398" s="253" t="s">
        <v>88</v>
      </c>
      <c r="AV398" s="14" t="s">
        <v>88</v>
      </c>
      <c r="AW398" s="14" t="s">
        <v>36</v>
      </c>
      <c r="AX398" s="14" t="s">
        <v>79</v>
      </c>
      <c r="AY398" s="253" t="s">
        <v>126</v>
      </c>
    </row>
    <row r="399" s="13" customFormat="1">
      <c r="A399" s="13"/>
      <c r="B399" s="232"/>
      <c r="C399" s="233"/>
      <c r="D399" s="234" t="s">
        <v>135</v>
      </c>
      <c r="E399" s="235" t="s">
        <v>1</v>
      </c>
      <c r="F399" s="236" t="s">
        <v>408</v>
      </c>
      <c r="G399" s="233"/>
      <c r="H399" s="235" t="s">
        <v>1</v>
      </c>
      <c r="I399" s="237"/>
      <c r="J399" s="233"/>
      <c r="K399" s="233"/>
      <c r="L399" s="238"/>
      <c r="M399" s="239"/>
      <c r="N399" s="240"/>
      <c r="O399" s="240"/>
      <c r="P399" s="240"/>
      <c r="Q399" s="240"/>
      <c r="R399" s="240"/>
      <c r="S399" s="240"/>
      <c r="T399" s="241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2" t="s">
        <v>135</v>
      </c>
      <c r="AU399" s="242" t="s">
        <v>88</v>
      </c>
      <c r="AV399" s="13" t="s">
        <v>21</v>
      </c>
      <c r="AW399" s="13" t="s">
        <v>36</v>
      </c>
      <c r="AX399" s="13" t="s">
        <v>79</v>
      </c>
      <c r="AY399" s="242" t="s">
        <v>126</v>
      </c>
    </row>
    <row r="400" s="14" customFormat="1">
      <c r="A400" s="14"/>
      <c r="B400" s="243"/>
      <c r="C400" s="244"/>
      <c r="D400" s="234" t="s">
        <v>135</v>
      </c>
      <c r="E400" s="245" t="s">
        <v>1</v>
      </c>
      <c r="F400" s="246" t="s">
        <v>394</v>
      </c>
      <c r="G400" s="244"/>
      <c r="H400" s="247">
        <v>1</v>
      </c>
      <c r="I400" s="248"/>
      <c r="J400" s="244"/>
      <c r="K400" s="244"/>
      <c r="L400" s="249"/>
      <c r="M400" s="250"/>
      <c r="N400" s="251"/>
      <c r="O400" s="251"/>
      <c r="P400" s="251"/>
      <c r="Q400" s="251"/>
      <c r="R400" s="251"/>
      <c r="S400" s="251"/>
      <c r="T400" s="252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3" t="s">
        <v>135</v>
      </c>
      <c r="AU400" s="253" t="s">
        <v>88</v>
      </c>
      <c r="AV400" s="14" t="s">
        <v>88</v>
      </c>
      <c r="AW400" s="14" t="s">
        <v>36</v>
      </c>
      <c r="AX400" s="14" t="s">
        <v>79</v>
      </c>
      <c r="AY400" s="253" t="s">
        <v>126</v>
      </c>
    </row>
    <row r="401" s="13" customFormat="1">
      <c r="A401" s="13"/>
      <c r="B401" s="232"/>
      <c r="C401" s="233"/>
      <c r="D401" s="234" t="s">
        <v>135</v>
      </c>
      <c r="E401" s="235" t="s">
        <v>1</v>
      </c>
      <c r="F401" s="236" t="s">
        <v>409</v>
      </c>
      <c r="G401" s="233"/>
      <c r="H401" s="235" t="s">
        <v>1</v>
      </c>
      <c r="I401" s="237"/>
      <c r="J401" s="233"/>
      <c r="K401" s="233"/>
      <c r="L401" s="238"/>
      <c r="M401" s="239"/>
      <c r="N401" s="240"/>
      <c r="O401" s="240"/>
      <c r="P401" s="240"/>
      <c r="Q401" s="240"/>
      <c r="R401" s="240"/>
      <c r="S401" s="240"/>
      <c r="T401" s="241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2" t="s">
        <v>135</v>
      </c>
      <c r="AU401" s="242" t="s">
        <v>88</v>
      </c>
      <c r="AV401" s="13" t="s">
        <v>21</v>
      </c>
      <c r="AW401" s="13" t="s">
        <v>36</v>
      </c>
      <c r="AX401" s="13" t="s">
        <v>79</v>
      </c>
      <c r="AY401" s="242" t="s">
        <v>126</v>
      </c>
    </row>
    <row r="402" s="14" customFormat="1">
      <c r="A402" s="14"/>
      <c r="B402" s="243"/>
      <c r="C402" s="244"/>
      <c r="D402" s="234" t="s">
        <v>135</v>
      </c>
      <c r="E402" s="245" t="s">
        <v>1</v>
      </c>
      <c r="F402" s="246" t="s">
        <v>410</v>
      </c>
      <c r="G402" s="244"/>
      <c r="H402" s="247">
        <v>34.399999999999999</v>
      </c>
      <c r="I402" s="248"/>
      <c r="J402" s="244"/>
      <c r="K402" s="244"/>
      <c r="L402" s="249"/>
      <c r="M402" s="250"/>
      <c r="N402" s="251"/>
      <c r="O402" s="251"/>
      <c r="P402" s="251"/>
      <c r="Q402" s="251"/>
      <c r="R402" s="251"/>
      <c r="S402" s="251"/>
      <c r="T402" s="252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3" t="s">
        <v>135</v>
      </c>
      <c r="AU402" s="253" t="s">
        <v>88</v>
      </c>
      <c r="AV402" s="14" t="s">
        <v>88</v>
      </c>
      <c r="AW402" s="14" t="s">
        <v>36</v>
      </c>
      <c r="AX402" s="14" t="s">
        <v>79</v>
      </c>
      <c r="AY402" s="253" t="s">
        <v>126</v>
      </c>
    </row>
    <row r="403" s="15" customFormat="1">
      <c r="A403" s="15"/>
      <c r="B403" s="254"/>
      <c r="C403" s="255"/>
      <c r="D403" s="234" t="s">
        <v>135</v>
      </c>
      <c r="E403" s="256" t="s">
        <v>1</v>
      </c>
      <c r="F403" s="257" t="s">
        <v>141</v>
      </c>
      <c r="G403" s="255"/>
      <c r="H403" s="258">
        <v>39.759999999999998</v>
      </c>
      <c r="I403" s="259"/>
      <c r="J403" s="255"/>
      <c r="K403" s="255"/>
      <c r="L403" s="260"/>
      <c r="M403" s="261"/>
      <c r="N403" s="262"/>
      <c r="O403" s="262"/>
      <c r="P403" s="262"/>
      <c r="Q403" s="262"/>
      <c r="R403" s="262"/>
      <c r="S403" s="262"/>
      <c r="T403" s="263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64" t="s">
        <v>135</v>
      </c>
      <c r="AU403" s="264" t="s">
        <v>88</v>
      </c>
      <c r="AV403" s="15" t="s">
        <v>133</v>
      </c>
      <c r="AW403" s="15" t="s">
        <v>36</v>
      </c>
      <c r="AX403" s="15" t="s">
        <v>21</v>
      </c>
      <c r="AY403" s="264" t="s">
        <v>126</v>
      </c>
    </row>
    <row r="404" s="2" customFormat="1" ht="21.75" customHeight="1">
      <c r="A404" s="39"/>
      <c r="B404" s="40"/>
      <c r="C404" s="276" t="s">
        <v>411</v>
      </c>
      <c r="D404" s="276" t="s">
        <v>226</v>
      </c>
      <c r="E404" s="277" t="s">
        <v>412</v>
      </c>
      <c r="F404" s="278" t="s">
        <v>413</v>
      </c>
      <c r="G404" s="279" t="s">
        <v>149</v>
      </c>
      <c r="H404" s="280">
        <v>40.555</v>
      </c>
      <c r="I404" s="281"/>
      <c r="J404" s="282">
        <f>ROUND(I404*H404,2)</f>
        <v>0</v>
      </c>
      <c r="K404" s="278" t="s">
        <v>132</v>
      </c>
      <c r="L404" s="283"/>
      <c r="M404" s="284" t="s">
        <v>1</v>
      </c>
      <c r="N404" s="285" t="s">
        <v>44</v>
      </c>
      <c r="O404" s="92"/>
      <c r="P404" s="228">
        <f>O404*H404</f>
        <v>0</v>
      </c>
      <c r="Q404" s="228">
        <v>0.021999999999999999</v>
      </c>
      <c r="R404" s="228">
        <f>Q404*H404</f>
        <v>0.89220999999999995</v>
      </c>
      <c r="S404" s="228">
        <v>0</v>
      </c>
      <c r="T404" s="229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0" t="s">
        <v>185</v>
      </c>
      <c r="AT404" s="230" t="s">
        <v>226</v>
      </c>
      <c r="AU404" s="230" t="s">
        <v>88</v>
      </c>
      <c r="AY404" s="18" t="s">
        <v>126</v>
      </c>
      <c r="BE404" s="231">
        <f>IF(N404="základní",J404,0)</f>
        <v>0</v>
      </c>
      <c r="BF404" s="231">
        <f>IF(N404="snížená",J404,0)</f>
        <v>0</v>
      </c>
      <c r="BG404" s="231">
        <f>IF(N404="zákl. přenesená",J404,0)</f>
        <v>0</v>
      </c>
      <c r="BH404" s="231">
        <f>IF(N404="sníž. přenesená",J404,0)</f>
        <v>0</v>
      </c>
      <c r="BI404" s="231">
        <f>IF(N404="nulová",J404,0)</f>
        <v>0</v>
      </c>
      <c r="BJ404" s="18" t="s">
        <v>21</v>
      </c>
      <c r="BK404" s="231">
        <f>ROUND(I404*H404,2)</f>
        <v>0</v>
      </c>
      <c r="BL404" s="18" t="s">
        <v>133</v>
      </c>
      <c r="BM404" s="230" t="s">
        <v>414</v>
      </c>
    </row>
    <row r="405" s="14" customFormat="1">
      <c r="A405" s="14"/>
      <c r="B405" s="243"/>
      <c r="C405" s="244"/>
      <c r="D405" s="234" t="s">
        <v>135</v>
      </c>
      <c r="E405" s="244"/>
      <c r="F405" s="246" t="s">
        <v>415</v>
      </c>
      <c r="G405" s="244"/>
      <c r="H405" s="247">
        <v>40.555</v>
      </c>
      <c r="I405" s="248"/>
      <c r="J405" s="244"/>
      <c r="K405" s="244"/>
      <c r="L405" s="249"/>
      <c r="M405" s="250"/>
      <c r="N405" s="251"/>
      <c r="O405" s="251"/>
      <c r="P405" s="251"/>
      <c r="Q405" s="251"/>
      <c r="R405" s="251"/>
      <c r="S405" s="251"/>
      <c r="T405" s="252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3" t="s">
        <v>135</v>
      </c>
      <c r="AU405" s="253" t="s">
        <v>88</v>
      </c>
      <c r="AV405" s="14" t="s">
        <v>88</v>
      </c>
      <c r="AW405" s="14" t="s">
        <v>4</v>
      </c>
      <c r="AX405" s="14" t="s">
        <v>21</v>
      </c>
      <c r="AY405" s="253" t="s">
        <v>126</v>
      </c>
    </row>
    <row r="406" s="2" customFormat="1" ht="33" customHeight="1">
      <c r="A406" s="39"/>
      <c r="B406" s="40"/>
      <c r="C406" s="219" t="s">
        <v>416</v>
      </c>
      <c r="D406" s="219" t="s">
        <v>128</v>
      </c>
      <c r="E406" s="220" t="s">
        <v>417</v>
      </c>
      <c r="F406" s="221" t="s">
        <v>418</v>
      </c>
      <c r="G406" s="222" t="s">
        <v>131</v>
      </c>
      <c r="H406" s="223">
        <v>24.899999999999999</v>
      </c>
      <c r="I406" s="224"/>
      <c r="J406" s="225">
        <f>ROUND(I406*H406,2)</f>
        <v>0</v>
      </c>
      <c r="K406" s="221" t="s">
        <v>1</v>
      </c>
      <c r="L406" s="45"/>
      <c r="M406" s="226" t="s">
        <v>1</v>
      </c>
      <c r="N406" s="227" t="s">
        <v>44</v>
      </c>
      <c r="O406" s="92"/>
      <c r="P406" s="228">
        <f>O406*H406</f>
        <v>0</v>
      </c>
      <c r="Q406" s="228">
        <v>0.00036000000000000002</v>
      </c>
      <c r="R406" s="228">
        <f>Q406*H406</f>
        <v>0.0089639999999999997</v>
      </c>
      <c r="S406" s="228">
        <v>0</v>
      </c>
      <c r="T406" s="229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30" t="s">
        <v>133</v>
      </c>
      <c r="AT406" s="230" t="s">
        <v>128</v>
      </c>
      <c r="AU406" s="230" t="s">
        <v>88</v>
      </c>
      <c r="AY406" s="18" t="s">
        <v>126</v>
      </c>
      <c r="BE406" s="231">
        <f>IF(N406="základní",J406,0)</f>
        <v>0</v>
      </c>
      <c r="BF406" s="231">
        <f>IF(N406="snížená",J406,0)</f>
        <v>0</v>
      </c>
      <c r="BG406" s="231">
        <f>IF(N406="zákl. přenesená",J406,0)</f>
        <v>0</v>
      </c>
      <c r="BH406" s="231">
        <f>IF(N406="sníž. přenesená",J406,0)</f>
        <v>0</v>
      </c>
      <c r="BI406" s="231">
        <f>IF(N406="nulová",J406,0)</f>
        <v>0</v>
      </c>
      <c r="BJ406" s="18" t="s">
        <v>21</v>
      </c>
      <c r="BK406" s="231">
        <f>ROUND(I406*H406,2)</f>
        <v>0</v>
      </c>
      <c r="BL406" s="18" t="s">
        <v>133</v>
      </c>
      <c r="BM406" s="230" t="s">
        <v>419</v>
      </c>
    </row>
    <row r="407" s="13" customFormat="1">
      <c r="A407" s="13"/>
      <c r="B407" s="232"/>
      <c r="C407" s="233"/>
      <c r="D407" s="234" t="s">
        <v>135</v>
      </c>
      <c r="E407" s="235" t="s">
        <v>1</v>
      </c>
      <c r="F407" s="236" t="s">
        <v>258</v>
      </c>
      <c r="G407" s="233"/>
      <c r="H407" s="235" t="s">
        <v>1</v>
      </c>
      <c r="I407" s="237"/>
      <c r="J407" s="233"/>
      <c r="K407" s="233"/>
      <c r="L407" s="238"/>
      <c r="M407" s="239"/>
      <c r="N407" s="240"/>
      <c r="O407" s="240"/>
      <c r="P407" s="240"/>
      <c r="Q407" s="240"/>
      <c r="R407" s="240"/>
      <c r="S407" s="240"/>
      <c r="T407" s="241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2" t="s">
        <v>135</v>
      </c>
      <c r="AU407" s="242" t="s">
        <v>88</v>
      </c>
      <c r="AV407" s="13" t="s">
        <v>21</v>
      </c>
      <c r="AW407" s="13" t="s">
        <v>36</v>
      </c>
      <c r="AX407" s="13" t="s">
        <v>79</v>
      </c>
      <c r="AY407" s="242" t="s">
        <v>126</v>
      </c>
    </row>
    <row r="408" s="14" customFormat="1">
      <c r="A408" s="14"/>
      <c r="B408" s="243"/>
      <c r="C408" s="244"/>
      <c r="D408" s="234" t="s">
        <v>135</v>
      </c>
      <c r="E408" s="245" t="s">
        <v>1</v>
      </c>
      <c r="F408" s="246" t="s">
        <v>259</v>
      </c>
      <c r="G408" s="244"/>
      <c r="H408" s="247">
        <v>24.899999999999999</v>
      </c>
      <c r="I408" s="248"/>
      <c r="J408" s="244"/>
      <c r="K408" s="244"/>
      <c r="L408" s="249"/>
      <c r="M408" s="250"/>
      <c r="N408" s="251"/>
      <c r="O408" s="251"/>
      <c r="P408" s="251"/>
      <c r="Q408" s="251"/>
      <c r="R408" s="251"/>
      <c r="S408" s="251"/>
      <c r="T408" s="252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3" t="s">
        <v>135</v>
      </c>
      <c r="AU408" s="253" t="s">
        <v>88</v>
      </c>
      <c r="AV408" s="14" t="s">
        <v>88</v>
      </c>
      <c r="AW408" s="14" t="s">
        <v>36</v>
      </c>
      <c r="AX408" s="14" t="s">
        <v>21</v>
      </c>
      <c r="AY408" s="253" t="s">
        <v>126</v>
      </c>
    </row>
    <row r="409" s="2" customFormat="1" ht="16.5" customHeight="1">
      <c r="A409" s="39"/>
      <c r="B409" s="40"/>
      <c r="C409" s="219" t="s">
        <v>420</v>
      </c>
      <c r="D409" s="219" t="s">
        <v>128</v>
      </c>
      <c r="E409" s="220" t="s">
        <v>421</v>
      </c>
      <c r="F409" s="221" t="s">
        <v>422</v>
      </c>
      <c r="G409" s="222" t="s">
        <v>154</v>
      </c>
      <c r="H409" s="223">
        <v>12.946</v>
      </c>
      <c r="I409" s="224"/>
      <c r="J409" s="225">
        <f>ROUND(I409*H409,2)</f>
        <v>0</v>
      </c>
      <c r="K409" s="221" t="s">
        <v>132</v>
      </c>
      <c r="L409" s="45"/>
      <c r="M409" s="226" t="s">
        <v>1</v>
      </c>
      <c r="N409" s="227" t="s">
        <v>44</v>
      </c>
      <c r="O409" s="92"/>
      <c r="P409" s="228">
        <f>O409*H409</f>
        <v>0</v>
      </c>
      <c r="Q409" s="228">
        <v>0</v>
      </c>
      <c r="R409" s="228">
        <f>Q409*H409</f>
        <v>0</v>
      </c>
      <c r="S409" s="228">
        <v>2</v>
      </c>
      <c r="T409" s="229">
        <f>S409*H409</f>
        <v>25.891999999999999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30" t="s">
        <v>133</v>
      </c>
      <c r="AT409" s="230" t="s">
        <v>128</v>
      </c>
      <c r="AU409" s="230" t="s">
        <v>88</v>
      </c>
      <c r="AY409" s="18" t="s">
        <v>126</v>
      </c>
      <c r="BE409" s="231">
        <f>IF(N409="základní",J409,0)</f>
        <v>0</v>
      </c>
      <c r="BF409" s="231">
        <f>IF(N409="snížená",J409,0)</f>
        <v>0</v>
      </c>
      <c r="BG409" s="231">
        <f>IF(N409="zákl. přenesená",J409,0)</f>
        <v>0</v>
      </c>
      <c r="BH409" s="231">
        <f>IF(N409="sníž. přenesená",J409,0)</f>
        <v>0</v>
      </c>
      <c r="BI409" s="231">
        <f>IF(N409="nulová",J409,0)</f>
        <v>0</v>
      </c>
      <c r="BJ409" s="18" t="s">
        <v>21</v>
      </c>
      <c r="BK409" s="231">
        <f>ROUND(I409*H409,2)</f>
        <v>0</v>
      </c>
      <c r="BL409" s="18" t="s">
        <v>133</v>
      </c>
      <c r="BM409" s="230" t="s">
        <v>423</v>
      </c>
    </row>
    <row r="410" s="13" customFormat="1">
      <c r="A410" s="13"/>
      <c r="B410" s="232"/>
      <c r="C410" s="233"/>
      <c r="D410" s="234" t="s">
        <v>135</v>
      </c>
      <c r="E410" s="235" t="s">
        <v>1</v>
      </c>
      <c r="F410" s="236" t="s">
        <v>424</v>
      </c>
      <c r="G410" s="233"/>
      <c r="H410" s="235" t="s">
        <v>1</v>
      </c>
      <c r="I410" s="237"/>
      <c r="J410" s="233"/>
      <c r="K410" s="233"/>
      <c r="L410" s="238"/>
      <c r="M410" s="239"/>
      <c r="N410" s="240"/>
      <c r="O410" s="240"/>
      <c r="P410" s="240"/>
      <c r="Q410" s="240"/>
      <c r="R410" s="240"/>
      <c r="S410" s="240"/>
      <c r="T410" s="241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2" t="s">
        <v>135</v>
      </c>
      <c r="AU410" s="242" t="s">
        <v>88</v>
      </c>
      <c r="AV410" s="13" t="s">
        <v>21</v>
      </c>
      <c r="AW410" s="13" t="s">
        <v>36</v>
      </c>
      <c r="AX410" s="13" t="s">
        <v>79</v>
      </c>
      <c r="AY410" s="242" t="s">
        <v>126</v>
      </c>
    </row>
    <row r="411" s="13" customFormat="1">
      <c r="A411" s="13"/>
      <c r="B411" s="232"/>
      <c r="C411" s="233"/>
      <c r="D411" s="234" t="s">
        <v>135</v>
      </c>
      <c r="E411" s="235" t="s">
        <v>1</v>
      </c>
      <c r="F411" s="236" t="s">
        <v>425</v>
      </c>
      <c r="G411" s="233"/>
      <c r="H411" s="235" t="s">
        <v>1</v>
      </c>
      <c r="I411" s="237"/>
      <c r="J411" s="233"/>
      <c r="K411" s="233"/>
      <c r="L411" s="238"/>
      <c r="M411" s="239"/>
      <c r="N411" s="240"/>
      <c r="O411" s="240"/>
      <c r="P411" s="240"/>
      <c r="Q411" s="240"/>
      <c r="R411" s="240"/>
      <c r="S411" s="240"/>
      <c r="T411" s="241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2" t="s">
        <v>135</v>
      </c>
      <c r="AU411" s="242" t="s">
        <v>88</v>
      </c>
      <c r="AV411" s="13" t="s">
        <v>21</v>
      </c>
      <c r="AW411" s="13" t="s">
        <v>36</v>
      </c>
      <c r="AX411" s="13" t="s">
        <v>79</v>
      </c>
      <c r="AY411" s="242" t="s">
        <v>126</v>
      </c>
    </row>
    <row r="412" s="13" customFormat="1">
      <c r="A412" s="13"/>
      <c r="B412" s="232"/>
      <c r="C412" s="233"/>
      <c r="D412" s="234" t="s">
        <v>135</v>
      </c>
      <c r="E412" s="235" t="s">
        <v>1</v>
      </c>
      <c r="F412" s="236" t="s">
        <v>426</v>
      </c>
      <c r="G412" s="233"/>
      <c r="H412" s="235" t="s">
        <v>1</v>
      </c>
      <c r="I412" s="237"/>
      <c r="J412" s="233"/>
      <c r="K412" s="233"/>
      <c r="L412" s="238"/>
      <c r="M412" s="239"/>
      <c r="N412" s="240"/>
      <c r="O412" s="240"/>
      <c r="P412" s="240"/>
      <c r="Q412" s="240"/>
      <c r="R412" s="240"/>
      <c r="S412" s="240"/>
      <c r="T412" s="241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2" t="s">
        <v>135</v>
      </c>
      <c r="AU412" s="242" t="s">
        <v>88</v>
      </c>
      <c r="AV412" s="13" t="s">
        <v>21</v>
      </c>
      <c r="AW412" s="13" t="s">
        <v>36</v>
      </c>
      <c r="AX412" s="13" t="s">
        <v>79</v>
      </c>
      <c r="AY412" s="242" t="s">
        <v>126</v>
      </c>
    </row>
    <row r="413" s="13" customFormat="1">
      <c r="A413" s="13"/>
      <c r="B413" s="232"/>
      <c r="C413" s="233"/>
      <c r="D413" s="234" t="s">
        <v>135</v>
      </c>
      <c r="E413" s="235" t="s">
        <v>1</v>
      </c>
      <c r="F413" s="236" t="s">
        <v>163</v>
      </c>
      <c r="G413" s="233"/>
      <c r="H413" s="235" t="s">
        <v>1</v>
      </c>
      <c r="I413" s="237"/>
      <c r="J413" s="233"/>
      <c r="K413" s="233"/>
      <c r="L413" s="238"/>
      <c r="M413" s="239"/>
      <c r="N413" s="240"/>
      <c r="O413" s="240"/>
      <c r="P413" s="240"/>
      <c r="Q413" s="240"/>
      <c r="R413" s="240"/>
      <c r="S413" s="240"/>
      <c r="T413" s="241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2" t="s">
        <v>135</v>
      </c>
      <c r="AU413" s="242" t="s">
        <v>88</v>
      </c>
      <c r="AV413" s="13" t="s">
        <v>21</v>
      </c>
      <c r="AW413" s="13" t="s">
        <v>36</v>
      </c>
      <c r="AX413" s="13" t="s">
        <v>79</v>
      </c>
      <c r="AY413" s="242" t="s">
        <v>126</v>
      </c>
    </row>
    <row r="414" s="14" customFormat="1">
      <c r="A414" s="14"/>
      <c r="B414" s="243"/>
      <c r="C414" s="244"/>
      <c r="D414" s="234" t="s">
        <v>135</v>
      </c>
      <c r="E414" s="245" t="s">
        <v>1</v>
      </c>
      <c r="F414" s="246" t="s">
        <v>427</v>
      </c>
      <c r="G414" s="244"/>
      <c r="H414" s="247">
        <v>0.45400000000000001</v>
      </c>
      <c r="I414" s="248"/>
      <c r="J414" s="244"/>
      <c r="K414" s="244"/>
      <c r="L414" s="249"/>
      <c r="M414" s="250"/>
      <c r="N414" s="251"/>
      <c r="O414" s="251"/>
      <c r="P414" s="251"/>
      <c r="Q414" s="251"/>
      <c r="R414" s="251"/>
      <c r="S414" s="251"/>
      <c r="T414" s="252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3" t="s">
        <v>135</v>
      </c>
      <c r="AU414" s="253" t="s">
        <v>88</v>
      </c>
      <c r="AV414" s="14" t="s">
        <v>88</v>
      </c>
      <c r="AW414" s="14" t="s">
        <v>36</v>
      </c>
      <c r="AX414" s="14" t="s">
        <v>79</v>
      </c>
      <c r="AY414" s="253" t="s">
        <v>126</v>
      </c>
    </row>
    <row r="415" s="13" customFormat="1">
      <c r="A415" s="13"/>
      <c r="B415" s="232"/>
      <c r="C415" s="233"/>
      <c r="D415" s="234" t="s">
        <v>135</v>
      </c>
      <c r="E415" s="235" t="s">
        <v>1</v>
      </c>
      <c r="F415" s="236" t="s">
        <v>165</v>
      </c>
      <c r="G415" s="233"/>
      <c r="H415" s="235" t="s">
        <v>1</v>
      </c>
      <c r="I415" s="237"/>
      <c r="J415" s="233"/>
      <c r="K415" s="233"/>
      <c r="L415" s="238"/>
      <c r="M415" s="239"/>
      <c r="N415" s="240"/>
      <c r="O415" s="240"/>
      <c r="P415" s="240"/>
      <c r="Q415" s="240"/>
      <c r="R415" s="240"/>
      <c r="S415" s="240"/>
      <c r="T415" s="241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2" t="s">
        <v>135</v>
      </c>
      <c r="AU415" s="242" t="s">
        <v>88</v>
      </c>
      <c r="AV415" s="13" t="s">
        <v>21</v>
      </c>
      <c r="AW415" s="13" t="s">
        <v>36</v>
      </c>
      <c r="AX415" s="13" t="s">
        <v>79</v>
      </c>
      <c r="AY415" s="242" t="s">
        <v>126</v>
      </c>
    </row>
    <row r="416" s="14" customFormat="1">
      <c r="A416" s="14"/>
      <c r="B416" s="243"/>
      <c r="C416" s="244"/>
      <c r="D416" s="234" t="s">
        <v>135</v>
      </c>
      <c r="E416" s="245" t="s">
        <v>1</v>
      </c>
      <c r="F416" s="246" t="s">
        <v>428</v>
      </c>
      <c r="G416" s="244"/>
      <c r="H416" s="247">
        <v>4.6319999999999997</v>
      </c>
      <c r="I416" s="248"/>
      <c r="J416" s="244"/>
      <c r="K416" s="244"/>
      <c r="L416" s="249"/>
      <c r="M416" s="250"/>
      <c r="N416" s="251"/>
      <c r="O416" s="251"/>
      <c r="P416" s="251"/>
      <c r="Q416" s="251"/>
      <c r="R416" s="251"/>
      <c r="S416" s="251"/>
      <c r="T416" s="252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3" t="s">
        <v>135</v>
      </c>
      <c r="AU416" s="253" t="s">
        <v>88</v>
      </c>
      <c r="AV416" s="14" t="s">
        <v>88</v>
      </c>
      <c r="AW416" s="14" t="s">
        <v>36</v>
      </c>
      <c r="AX416" s="14" t="s">
        <v>79</v>
      </c>
      <c r="AY416" s="253" t="s">
        <v>126</v>
      </c>
    </row>
    <row r="417" s="13" customFormat="1">
      <c r="A417" s="13"/>
      <c r="B417" s="232"/>
      <c r="C417" s="233"/>
      <c r="D417" s="234" t="s">
        <v>135</v>
      </c>
      <c r="E417" s="235" t="s">
        <v>1</v>
      </c>
      <c r="F417" s="236" t="s">
        <v>169</v>
      </c>
      <c r="G417" s="233"/>
      <c r="H417" s="235" t="s">
        <v>1</v>
      </c>
      <c r="I417" s="237"/>
      <c r="J417" s="233"/>
      <c r="K417" s="233"/>
      <c r="L417" s="238"/>
      <c r="M417" s="239"/>
      <c r="N417" s="240"/>
      <c r="O417" s="240"/>
      <c r="P417" s="240"/>
      <c r="Q417" s="240"/>
      <c r="R417" s="240"/>
      <c r="S417" s="240"/>
      <c r="T417" s="241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2" t="s">
        <v>135</v>
      </c>
      <c r="AU417" s="242" t="s">
        <v>88</v>
      </c>
      <c r="AV417" s="13" t="s">
        <v>21</v>
      </c>
      <c r="AW417" s="13" t="s">
        <v>36</v>
      </c>
      <c r="AX417" s="13" t="s">
        <v>79</v>
      </c>
      <c r="AY417" s="242" t="s">
        <v>126</v>
      </c>
    </row>
    <row r="418" s="14" customFormat="1">
      <c r="A418" s="14"/>
      <c r="B418" s="243"/>
      <c r="C418" s="244"/>
      <c r="D418" s="234" t="s">
        <v>135</v>
      </c>
      <c r="E418" s="245" t="s">
        <v>1</v>
      </c>
      <c r="F418" s="246" t="s">
        <v>429</v>
      </c>
      <c r="G418" s="244"/>
      <c r="H418" s="247">
        <v>0.49399999999999999</v>
      </c>
      <c r="I418" s="248"/>
      <c r="J418" s="244"/>
      <c r="K418" s="244"/>
      <c r="L418" s="249"/>
      <c r="M418" s="250"/>
      <c r="N418" s="251"/>
      <c r="O418" s="251"/>
      <c r="P418" s="251"/>
      <c r="Q418" s="251"/>
      <c r="R418" s="251"/>
      <c r="S418" s="251"/>
      <c r="T418" s="252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3" t="s">
        <v>135</v>
      </c>
      <c r="AU418" s="253" t="s">
        <v>88</v>
      </c>
      <c r="AV418" s="14" t="s">
        <v>88</v>
      </c>
      <c r="AW418" s="14" t="s">
        <v>36</v>
      </c>
      <c r="AX418" s="14" t="s">
        <v>79</v>
      </c>
      <c r="AY418" s="253" t="s">
        <v>126</v>
      </c>
    </row>
    <row r="419" s="13" customFormat="1">
      <c r="A419" s="13"/>
      <c r="B419" s="232"/>
      <c r="C419" s="233"/>
      <c r="D419" s="234" t="s">
        <v>135</v>
      </c>
      <c r="E419" s="235" t="s">
        <v>1</v>
      </c>
      <c r="F419" s="236" t="s">
        <v>171</v>
      </c>
      <c r="G419" s="233"/>
      <c r="H419" s="235" t="s">
        <v>1</v>
      </c>
      <c r="I419" s="237"/>
      <c r="J419" s="233"/>
      <c r="K419" s="233"/>
      <c r="L419" s="238"/>
      <c r="M419" s="239"/>
      <c r="N419" s="240"/>
      <c r="O419" s="240"/>
      <c r="P419" s="240"/>
      <c r="Q419" s="240"/>
      <c r="R419" s="240"/>
      <c r="S419" s="240"/>
      <c r="T419" s="241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2" t="s">
        <v>135</v>
      </c>
      <c r="AU419" s="242" t="s">
        <v>88</v>
      </c>
      <c r="AV419" s="13" t="s">
        <v>21</v>
      </c>
      <c r="AW419" s="13" t="s">
        <v>36</v>
      </c>
      <c r="AX419" s="13" t="s">
        <v>79</v>
      </c>
      <c r="AY419" s="242" t="s">
        <v>126</v>
      </c>
    </row>
    <row r="420" s="14" customFormat="1">
      <c r="A420" s="14"/>
      <c r="B420" s="243"/>
      <c r="C420" s="244"/>
      <c r="D420" s="234" t="s">
        <v>135</v>
      </c>
      <c r="E420" s="245" t="s">
        <v>1</v>
      </c>
      <c r="F420" s="246" t="s">
        <v>430</v>
      </c>
      <c r="G420" s="244"/>
      <c r="H420" s="247">
        <v>1.089</v>
      </c>
      <c r="I420" s="248"/>
      <c r="J420" s="244"/>
      <c r="K420" s="244"/>
      <c r="L420" s="249"/>
      <c r="M420" s="250"/>
      <c r="N420" s="251"/>
      <c r="O420" s="251"/>
      <c r="P420" s="251"/>
      <c r="Q420" s="251"/>
      <c r="R420" s="251"/>
      <c r="S420" s="251"/>
      <c r="T420" s="252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3" t="s">
        <v>135</v>
      </c>
      <c r="AU420" s="253" t="s">
        <v>88</v>
      </c>
      <c r="AV420" s="14" t="s">
        <v>88</v>
      </c>
      <c r="AW420" s="14" t="s">
        <v>36</v>
      </c>
      <c r="AX420" s="14" t="s">
        <v>79</v>
      </c>
      <c r="AY420" s="253" t="s">
        <v>126</v>
      </c>
    </row>
    <row r="421" s="16" customFormat="1">
      <c r="A421" s="16"/>
      <c r="B421" s="265"/>
      <c r="C421" s="266"/>
      <c r="D421" s="234" t="s">
        <v>135</v>
      </c>
      <c r="E421" s="267" t="s">
        <v>1</v>
      </c>
      <c r="F421" s="268" t="s">
        <v>184</v>
      </c>
      <c r="G421" s="266"/>
      <c r="H421" s="269">
        <v>6.6689999999999996</v>
      </c>
      <c r="I421" s="270"/>
      <c r="J421" s="266"/>
      <c r="K421" s="266"/>
      <c r="L421" s="271"/>
      <c r="M421" s="272"/>
      <c r="N421" s="273"/>
      <c r="O421" s="273"/>
      <c r="P421" s="273"/>
      <c r="Q421" s="273"/>
      <c r="R421" s="273"/>
      <c r="S421" s="273"/>
      <c r="T421" s="274"/>
      <c r="U421" s="16"/>
      <c r="V421" s="16"/>
      <c r="W421" s="16"/>
      <c r="X421" s="16"/>
      <c r="Y421" s="16"/>
      <c r="Z421" s="16"/>
      <c r="AA421" s="16"/>
      <c r="AB421" s="16"/>
      <c r="AC421" s="16"/>
      <c r="AD421" s="16"/>
      <c r="AE421" s="16"/>
      <c r="AT421" s="275" t="s">
        <v>135</v>
      </c>
      <c r="AU421" s="275" t="s">
        <v>88</v>
      </c>
      <c r="AV421" s="16" t="s">
        <v>146</v>
      </c>
      <c r="AW421" s="16" t="s">
        <v>36</v>
      </c>
      <c r="AX421" s="16" t="s">
        <v>79</v>
      </c>
      <c r="AY421" s="275" t="s">
        <v>126</v>
      </c>
    </row>
    <row r="422" s="13" customFormat="1">
      <c r="A422" s="13"/>
      <c r="B422" s="232"/>
      <c r="C422" s="233"/>
      <c r="D422" s="234" t="s">
        <v>135</v>
      </c>
      <c r="E422" s="235" t="s">
        <v>1</v>
      </c>
      <c r="F422" s="236" t="s">
        <v>431</v>
      </c>
      <c r="G422" s="233"/>
      <c r="H422" s="235" t="s">
        <v>1</v>
      </c>
      <c r="I422" s="237"/>
      <c r="J422" s="233"/>
      <c r="K422" s="233"/>
      <c r="L422" s="238"/>
      <c r="M422" s="239"/>
      <c r="N422" s="240"/>
      <c r="O422" s="240"/>
      <c r="P422" s="240"/>
      <c r="Q422" s="240"/>
      <c r="R422" s="240"/>
      <c r="S422" s="240"/>
      <c r="T422" s="241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2" t="s">
        <v>135</v>
      </c>
      <c r="AU422" s="242" t="s">
        <v>88</v>
      </c>
      <c r="AV422" s="13" t="s">
        <v>21</v>
      </c>
      <c r="AW422" s="13" t="s">
        <v>36</v>
      </c>
      <c r="AX422" s="13" t="s">
        <v>79</v>
      </c>
      <c r="AY422" s="242" t="s">
        <v>126</v>
      </c>
    </row>
    <row r="423" s="13" customFormat="1">
      <c r="A423" s="13"/>
      <c r="B423" s="232"/>
      <c r="C423" s="233"/>
      <c r="D423" s="234" t="s">
        <v>135</v>
      </c>
      <c r="E423" s="235" t="s">
        <v>1</v>
      </c>
      <c r="F423" s="236" t="s">
        <v>165</v>
      </c>
      <c r="G423" s="233"/>
      <c r="H423" s="235" t="s">
        <v>1</v>
      </c>
      <c r="I423" s="237"/>
      <c r="J423" s="233"/>
      <c r="K423" s="233"/>
      <c r="L423" s="238"/>
      <c r="M423" s="239"/>
      <c r="N423" s="240"/>
      <c r="O423" s="240"/>
      <c r="P423" s="240"/>
      <c r="Q423" s="240"/>
      <c r="R423" s="240"/>
      <c r="S423" s="240"/>
      <c r="T423" s="241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2" t="s">
        <v>135</v>
      </c>
      <c r="AU423" s="242" t="s">
        <v>88</v>
      </c>
      <c r="AV423" s="13" t="s">
        <v>21</v>
      </c>
      <c r="AW423" s="13" t="s">
        <v>36</v>
      </c>
      <c r="AX423" s="13" t="s">
        <v>79</v>
      </c>
      <c r="AY423" s="242" t="s">
        <v>126</v>
      </c>
    </row>
    <row r="424" s="14" customFormat="1">
      <c r="A424" s="14"/>
      <c r="B424" s="243"/>
      <c r="C424" s="244"/>
      <c r="D424" s="234" t="s">
        <v>135</v>
      </c>
      <c r="E424" s="245" t="s">
        <v>1</v>
      </c>
      <c r="F424" s="246" t="s">
        <v>432</v>
      </c>
      <c r="G424" s="244"/>
      <c r="H424" s="247">
        <v>5.1749999999999998</v>
      </c>
      <c r="I424" s="248"/>
      <c r="J424" s="244"/>
      <c r="K424" s="244"/>
      <c r="L424" s="249"/>
      <c r="M424" s="250"/>
      <c r="N424" s="251"/>
      <c r="O424" s="251"/>
      <c r="P424" s="251"/>
      <c r="Q424" s="251"/>
      <c r="R424" s="251"/>
      <c r="S424" s="251"/>
      <c r="T424" s="252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3" t="s">
        <v>135</v>
      </c>
      <c r="AU424" s="253" t="s">
        <v>88</v>
      </c>
      <c r="AV424" s="14" t="s">
        <v>88</v>
      </c>
      <c r="AW424" s="14" t="s">
        <v>36</v>
      </c>
      <c r="AX424" s="14" t="s">
        <v>79</v>
      </c>
      <c r="AY424" s="253" t="s">
        <v>126</v>
      </c>
    </row>
    <row r="425" s="16" customFormat="1">
      <c r="A425" s="16"/>
      <c r="B425" s="265"/>
      <c r="C425" s="266"/>
      <c r="D425" s="234" t="s">
        <v>135</v>
      </c>
      <c r="E425" s="267" t="s">
        <v>1</v>
      </c>
      <c r="F425" s="268" t="s">
        <v>184</v>
      </c>
      <c r="G425" s="266"/>
      <c r="H425" s="269">
        <v>5.1749999999999998</v>
      </c>
      <c r="I425" s="270"/>
      <c r="J425" s="266"/>
      <c r="K425" s="266"/>
      <c r="L425" s="271"/>
      <c r="M425" s="272"/>
      <c r="N425" s="273"/>
      <c r="O425" s="273"/>
      <c r="P425" s="273"/>
      <c r="Q425" s="273"/>
      <c r="R425" s="273"/>
      <c r="S425" s="273"/>
      <c r="T425" s="274"/>
      <c r="U425" s="16"/>
      <c r="V425" s="16"/>
      <c r="W425" s="16"/>
      <c r="X425" s="16"/>
      <c r="Y425" s="16"/>
      <c r="Z425" s="16"/>
      <c r="AA425" s="16"/>
      <c r="AB425" s="16"/>
      <c r="AC425" s="16"/>
      <c r="AD425" s="16"/>
      <c r="AE425" s="16"/>
      <c r="AT425" s="275" t="s">
        <v>135</v>
      </c>
      <c r="AU425" s="275" t="s">
        <v>88</v>
      </c>
      <c r="AV425" s="16" t="s">
        <v>146</v>
      </c>
      <c r="AW425" s="16" t="s">
        <v>36</v>
      </c>
      <c r="AX425" s="16" t="s">
        <v>79</v>
      </c>
      <c r="AY425" s="275" t="s">
        <v>126</v>
      </c>
    </row>
    <row r="426" s="13" customFormat="1">
      <c r="A426" s="13"/>
      <c r="B426" s="232"/>
      <c r="C426" s="233"/>
      <c r="D426" s="234" t="s">
        <v>135</v>
      </c>
      <c r="E426" s="235" t="s">
        <v>1</v>
      </c>
      <c r="F426" s="236" t="s">
        <v>433</v>
      </c>
      <c r="G426" s="233"/>
      <c r="H426" s="235" t="s">
        <v>1</v>
      </c>
      <c r="I426" s="237"/>
      <c r="J426" s="233"/>
      <c r="K426" s="233"/>
      <c r="L426" s="238"/>
      <c r="M426" s="239"/>
      <c r="N426" s="240"/>
      <c r="O426" s="240"/>
      <c r="P426" s="240"/>
      <c r="Q426" s="240"/>
      <c r="R426" s="240"/>
      <c r="S426" s="240"/>
      <c r="T426" s="241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2" t="s">
        <v>135</v>
      </c>
      <c r="AU426" s="242" t="s">
        <v>88</v>
      </c>
      <c r="AV426" s="13" t="s">
        <v>21</v>
      </c>
      <c r="AW426" s="13" t="s">
        <v>36</v>
      </c>
      <c r="AX426" s="13" t="s">
        <v>79</v>
      </c>
      <c r="AY426" s="242" t="s">
        <v>126</v>
      </c>
    </row>
    <row r="427" s="13" customFormat="1">
      <c r="A427" s="13"/>
      <c r="B427" s="232"/>
      <c r="C427" s="233"/>
      <c r="D427" s="234" t="s">
        <v>135</v>
      </c>
      <c r="E427" s="235" t="s">
        <v>1</v>
      </c>
      <c r="F427" s="236" t="s">
        <v>163</v>
      </c>
      <c r="G427" s="233"/>
      <c r="H427" s="235" t="s">
        <v>1</v>
      </c>
      <c r="I427" s="237"/>
      <c r="J427" s="233"/>
      <c r="K427" s="233"/>
      <c r="L427" s="238"/>
      <c r="M427" s="239"/>
      <c r="N427" s="240"/>
      <c r="O427" s="240"/>
      <c r="P427" s="240"/>
      <c r="Q427" s="240"/>
      <c r="R427" s="240"/>
      <c r="S427" s="240"/>
      <c r="T427" s="241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2" t="s">
        <v>135</v>
      </c>
      <c r="AU427" s="242" t="s">
        <v>88</v>
      </c>
      <c r="AV427" s="13" t="s">
        <v>21</v>
      </c>
      <c r="AW427" s="13" t="s">
        <v>36</v>
      </c>
      <c r="AX427" s="13" t="s">
        <v>79</v>
      </c>
      <c r="AY427" s="242" t="s">
        <v>126</v>
      </c>
    </row>
    <row r="428" s="14" customFormat="1">
      <c r="A428" s="14"/>
      <c r="B428" s="243"/>
      <c r="C428" s="244"/>
      <c r="D428" s="234" t="s">
        <v>135</v>
      </c>
      <c r="E428" s="245" t="s">
        <v>1</v>
      </c>
      <c r="F428" s="246" t="s">
        <v>434</v>
      </c>
      <c r="G428" s="244"/>
      <c r="H428" s="247">
        <v>0.045999999999999999</v>
      </c>
      <c r="I428" s="248"/>
      <c r="J428" s="244"/>
      <c r="K428" s="244"/>
      <c r="L428" s="249"/>
      <c r="M428" s="250"/>
      <c r="N428" s="251"/>
      <c r="O428" s="251"/>
      <c r="P428" s="251"/>
      <c r="Q428" s="251"/>
      <c r="R428" s="251"/>
      <c r="S428" s="251"/>
      <c r="T428" s="252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3" t="s">
        <v>135</v>
      </c>
      <c r="AU428" s="253" t="s">
        <v>88</v>
      </c>
      <c r="AV428" s="14" t="s">
        <v>88</v>
      </c>
      <c r="AW428" s="14" t="s">
        <v>36</v>
      </c>
      <c r="AX428" s="14" t="s">
        <v>79</v>
      </c>
      <c r="AY428" s="253" t="s">
        <v>126</v>
      </c>
    </row>
    <row r="429" s="13" customFormat="1">
      <c r="A429" s="13"/>
      <c r="B429" s="232"/>
      <c r="C429" s="233"/>
      <c r="D429" s="234" t="s">
        <v>135</v>
      </c>
      <c r="E429" s="235" t="s">
        <v>1</v>
      </c>
      <c r="F429" s="236" t="s">
        <v>165</v>
      </c>
      <c r="G429" s="233"/>
      <c r="H429" s="235" t="s">
        <v>1</v>
      </c>
      <c r="I429" s="237"/>
      <c r="J429" s="233"/>
      <c r="K429" s="233"/>
      <c r="L429" s="238"/>
      <c r="M429" s="239"/>
      <c r="N429" s="240"/>
      <c r="O429" s="240"/>
      <c r="P429" s="240"/>
      <c r="Q429" s="240"/>
      <c r="R429" s="240"/>
      <c r="S429" s="240"/>
      <c r="T429" s="241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2" t="s">
        <v>135</v>
      </c>
      <c r="AU429" s="242" t="s">
        <v>88</v>
      </c>
      <c r="AV429" s="13" t="s">
        <v>21</v>
      </c>
      <c r="AW429" s="13" t="s">
        <v>36</v>
      </c>
      <c r="AX429" s="13" t="s">
        <v>79</v>
      </c>
      <c r="AY429" s="242" t="s">
        <v>126</v>
      </c>
    </row>
    <row r="430" s="14" customFormat="1">
      <c r="A430" s="14"/>
      <c r="B430" s="243"/>
      <c r="C430" s="244"/>
      <c r="D430" s="234" t="s">
        <v>135</v>
      </c>
      <c r="E430" s="245" t="s">
        <v>1</v>
      </c>
      <c r="F430" s="246" t="s">
        <v>435</v>
      </c>
      <c r="G430" s="244"/>
      <c r="H430" s="247">
        <v>0.37</v>
      </c>
      <c r="I430" s="248"/>
      <c r="J430" s="244"/>
      <c r="K430" s="244"/>
      <c r="L430" s="249"/>
      <c r="M430" s="250"/>
      <c r="N430" s="251"/>
      <c r="O430" s="251"/>
      <c r="P430" s="251"/>
      <c r="Q430" s="251"/>
      <c r="R430" s="251"/>
      <c r="S430" s="251"/>
      <c r="T430" s="252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3" t="s">
        <v>135</v>
      </c>
      <c r="AU430" s="253" t="s">
        <v>88</v>
      </c>
      <c r="AV430" s="14" t="s">
        <v>88</v>
      </c>
      <c r="AW430" s="14" t="s">
        <v>36</v>
      </c>
      <c r="AX430" s="14" t="s">
        <v>79</v>
      </c>
      <c r="AY430" s="253" t="s">
        <v>126</v>
      </c>
    </row>
    <row r="431" s="14" customFormat="1">
      <c r="A431" s="14"/>
      <c r="B431" s="243"/>
      <c r="C431" s="244"/>
      <c r="D431" s="234" t="s">
        <v>135</v>
      </c>
      <c r="E431" s="245" t="s">
        <v>1</v>
      </c>
      <c r="F431" s="246" t="s">
        <v>436</v>
      </c>
      <c r="G431" s="244"/>
      <c r="H431" s="247">
        <v>0.46100000000000002</v>
      </c>
      <c r="I431" s="248"/>
      <c r="J431" s="244"/>
      <c r="K431" s="244"/>
      <c r="L431" s="249"/>
      <c r="M431" s="250"/>
      <c r="N431" s="251"/>
      <c r="O431" s="251"/>
      <c r="P431" s="251"/>
      <c r="Q431" s="251"/>
      <c r="R431" s="251"/>
      <c r="S431" s="251"/>
      <c r="T431" s="252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3" t="s">
        <v>135</v>
      </c>
      <c r="AU431" s="253" t="s">
        <v>88</v>
      </c>
      <c r="AV431" s="14" t="s">
        <v>88</v>
      </c>
      <c r="AW431" s="14" t="s">
        <v>36</v>
      </c>
      <c r="AX431" s="14" t="s">
        <v>79</v>
      </c>
      <c r="AY431" s="253" t="s">
        <v>126</v>
      </c>
    </row>
    <row r="432" s="13" customFormat="1">
      <c r="A432" s="13"/>
      <c r="B432" s="232"/>
      <c r="C432" s="233"/>
      <c r="D432" s="234" t="s">
        <v>135</v>
      </c>
      <c r="E432" s="235" t="s">
        <v>1</v>
      </c>
      <c r="F432" s="236" t="s">
        <v>169</v>
      </c>
      <c r="G432" s="233"/>
      <c r="H432" s="235" t="s">
        <v>1</v>
      </c>
      <c r="I432" s="237"/>
      <c r="J432" s="233"/>
      <c r="K432" s="233"/>
      <c r="L432" s="238"/>
      <c r="M432" s="239"/>
      <c r="N432" s="240"/>
      <c r="O432" s="240"/>
      <c r="P432" s="240"/>
      <c r="Q432" s="240"/>
      <c r="R432" s="240"/>
      <c r="S432" s="240"/>
      <c r="T432" s="241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2" t="s">
        <v>135</v>
      </c>
      <c r="AU432" s="242" t="s">
        <v>88</v>
      </c>
      <c r="AV432" s="13" t="s">
        <v>21</v>
      </c>
      <c r="AW432" s="13" t="s">
        <v>36</v>
      </c>
      <c r="AX432" s="13" t="s">
        <v>79</v>
      </c>
      <c r="AY432" s="242" t="s">
        <v>126</v>
      </c>
    </row>
    <row r="433" s="14" customFormat="1">
      <c r="A433" s="14"/>
      <c r="B433" s="243"/>
      <c r="C433" s="244"/>
      <c r="D433" s="234" t="s">
        <v>135</v>
      </c>
      <c r="E433" s="245" t="s">
        <v>1</v>
      </c>
      <c r="F433" s="246" t="s">
        <v>437</v>
      </c>
      <c r="G433" s="244"/>
      <c r="H433" s="247">
        <v>0.089999999999999997</v>
      </c>
      <c r="I433" s="248"/>
      <c r="J433" s="244"/>
      <c r="K433" s="244"/>
      <c r="L433" s="249"/>
      <c r="M433" s="250"/>
      <c r="N433" s="251"/>
      <c r="O433" s="251"/>
      <c r="P433" s="251"/>
      <c r="Q433" s="251"/>
      <c r="R433" s="251"/>
      <c r="S433" s="251"/>
      <c r="T433" s="252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3" t="s">
        <v>135</v>
      </c>
      <c r="AU433" s="253" t="s">
        <v>88</v>
      </c>
      <c r="AV433" s="14" t="s">
        <v>88</v>
      </c>
      <c r="AW433" s="14" t="s">
        <v>36</v>
      </c>
      <c r="AX433" s="14" t="s">
        <v>79</v>
      </c>
      <c r="AY433" s="253" t="s">
        <v>126</v>
      </c>
    </row>
    <row r="434" s="13" customFormat="1">
      <c r="A434" s="13"/>
      <c r="B434" s="232"/>
      <c r="C434" s="233"/>
      <c r="D434" s="234" t="s">
        <v>135</v>
      </c>
      <c r="E434" s="235" t="s">
        <v>1</v>
      </c>
      <c r="F434" s="236" t="s">
        <v>171</v>
      </c>
      <c r="G434" s="233"/>
      <c r="H434" s="235" t="s">
        <v>1</v>
      </c>
      <c r="I434" s="237"/>
      <c r="J434" s="233"/>
      <c r="K434" s="233"/>
      <c r="L434" s="238"/>
      <c r="M434" s="239"/>
      <c r="N434" s="240"/>
      <c r="O434" s="240"/>
      <c r="P434" s="240"/>
      <c r="Q434" s="240"/>
      <c r="R434" s="240"/>
      <c r="S434" s="240"/>
      <c r="T434" s="241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2" t="s">
        <v>135</v>
      </c>
      <c r="AU434" s="242" t="s">
        <v>88</v>
      </c>
      <c r="AV434" s="13" t="s">
        <v>21</v>
      </c>
      <c r="AW434" s="13" t="s">
        <v>36</v>
      </c>
      <c r="AX434" s="13" t="s">
        <v>79</v>
      </c>
      <c r="AY434" s="242" t="s">
        <v>126</v>
      </c>
    </row>
    <row r="435" s="14" customFormat="1">
      <c r="A435" s="14"/>
      <c r="B435" s="243"/>
      <c r="C435" s="244"/>
      <c r="D435" s="234" t="s">
        <v>135</v>
      </c>
      <c r="E435" s="245" t="s">
        <v>1</v>
      </c>
      <c r="F435" s="246" t="s">
        <v>438</v>
      </c>
      <c r="G435" s="244"/>
      <c r="H435" s="247">
        <v>0.13500000000000001</v>
      </c>
      <c r="I435" s="248"/>
      <c r="J435" s="244"/>
      <c r="K435" s="244"/>
      <c r="L435" s="249"/>
      <c r="M435" s="250"/>
      <c r="N435" s="251"/>
      <c r="O435" s="251"/>
      <c r="P435" s="251"/>
      <c r="Q435" s="251"/>
      <c r="R435" s="251"/>
      <c r="S435" s="251"/>
      <c r="T435" s="252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3" t="s">
        <v>135</v>
      </c>
      <c r="AU435" s="253" t="s">
        <v>88</v>
      </c>
      <c r="AV435" s="14" t="s">
        <v>88</v>
      </c>
      <c r="AW435" s="14" t="s">
        <v>36</v>
      </c>
      <c r="AX435" s="14" t="s">
        <v>79</v>
      </c>
      <c r="AY435" s="253" t="s">
        <v>126</v>
      </c>
    </row>
    <row r="436" s="16" customFormat="1">
      <c r="A436" s="16"/>
      <c r="B436" s="265"/>
      <c r="C436" s="266"/>
      <c r="D436" s="234" t="s">
        <v>135</v>
      </c>
      <c r="E436" s="267" t="s">
        <v>1</v>
      </c>
      <c r="F436" s="268" t="s">
        <v>184</v>
      </c>
      <c r="G436" s="266"/>
      <c r="H436" s="269">
        <v>1.1020000000000001</v>
      </c>
      <c r="I436" s="270"/>
      <c r="J436" s="266"/>
      <c r="K436" s="266"/>
      <c r="L436" s="271"/>
      <c r="M436" s="272"/>
      <c r="N436" s="273"/>
      <c r="O436" s="273"/>
      <c r="P436" s="273"/>
      <c r="Q436" s="273"/>
      <c r="R436" s="273"/>
      <c r="S436" s="273"/>
      <c r="T436" s="274"/>
      <c r="U436" s="16"/>
      <c r="V436" s="16"/>
      <c r="W436" s="16"/>
      <c r="X436" s="16"/>
      <c r="Y436" s="16"/>
      <c r="Z436" s="16"/>
      <c r="AA436" s="16"/>
      <c r="AB436" s="16"/>
      <c r="AC436" s="16"/>
      <c r="AD436" s="16"/>
      <c r="AE436" s="16"/>
      <c r="AT436" s="275" t="s">
        <v>135</v>
      </c>
      <c r="AU436" s="275" t="s">
        <v>88</v>
      </c>
      <c r="AV436" s="16" t="s">
        <v>146</v>
      </c>
      <c r="AW436" s="16" t="s">
        <v>36</v>
      </c>
      <c r="AX436" s="16" t="s">
        <v>79</v>
      </c>
      <c r="AY436" s="275" t="s">
        <v>126</v>
      </c>
    </row>
    <row r="437" s="15" customFormat="1">
      <c r="A437" s="15"/>
      <c r="B437" s="254"/>
      <c r="C437" s="255"/>
      <c r="D437" s="234" t="s">
        <v>135</v>
      </c>
      <c r="E437" s="256" t="s">
        <v>1</v>
      </c>
      <c r="F437" s="257" t="s">
        <v>141</v>
      </c>
      <c r="G437" s="255"/>
      <c r="H437" s="258">
        <v>12.946</v>
      </c>
      <c r="I437" s="259"/>
      <c r="J437" s="255"/>
      <c r="K437" s="255"/>
      <c r="L437" s="260"/>
      <c r="M437" s="261"/>
      <c r="N437" s="262"/>
      <c r="O437" s="262"/>
      <c r="P437" s="262"/>
      <c r="Q437" s="262"/>
      <c r="R437" s="262"/>
      <c r="S437" s="262"/>
      <c r="T437" s="263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64" t="s">
        <v>135</v>
      </c>
      <c r="AU437" s="264" t="s">
        <v>88</v>
      </c>
      <c r="AV437" s="15" t="s">
        <v>133</v>
      </c>
      <c r="AW437" s="15" t="s">
        <v>36</v>
      </c>
      <c r="AX437" s="15" t="s">
        <v>21</v>
      </c>
      <c r="AY437" s="264" t="s">
        <v>126</v>
      </c>
    </row>
    <row r="438" s="2" customFormat="1" ht="24.15" customHeight="1">
      <c r="A438" s="39"/>
      <c r="B438" s="40"/>
      <c r="C438" s="219" t="s">
        <v>439</v>
      </c>
      <c r="D438" s="219" t="s">
        <v>128</v>
      </c>
      <c r="E438" s="220" t="s">
        <v>440</v>
      </c>
      <c r="F438" s="221" t="s">
        <v>441</v>
      </c>
      <c r="G438" s="222" t="s">
        <v>149</v>
      </c>
      <c r="H438" s="223">
        <v>2</v>
      </c>
      <c r="I438" s="224"/>
      <c r="J438" s="225">
        <f>ROUND(I438*H438,2)</f>
        <v>0</v>
      </c>
      <c r="K438" s="221" t="s">
        <v>132</v>
      </c>
      <c r="L438" s="45"/>
      <c r="M438" s="226" t="s">
        <v>1</v>
      </c>
      <c r="N438" s="227" t="s">
        <v>44</v>
      </c>
      <c r="O438" s="92"/>
      <c r="P438" s="228">
        <f>O438*H438</f>
        <v>0</v>
      </c>
      <c r="Q438" s="228">
        <v>0</v>
      </c>
      <c r="R438" s="228">
        <f>Q438*H438</f>
        <v>0</v>
      </c>
      <c r="S438" s="228">
        <v>0.070000000000000007</v>
      </c>
      <c r="T438" s="229">
        <f>S438*H438</f>
        <v>0.14000000000000001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30" t="s">
        <v>133</v>
      </c>
      <c r="AT438" s="230" t="s">
        <v>128</v>
      </c>
      <c r="AU438" s="230" t="s">
        <v>88</v>
      </c>
      <c r="AY438" s="18" t="s">
        <v>126</v>
      </c>
      <c r="BE438" s="231">
        <f>IF(N438="základní",J438,0)</f>
        <v>0</v>
      </c>
      <c r="BF438" s="231">
        <f>IF(N438="snížená",J438,0)</f>
        <v>0</v>
      </c>
      <c r="BG438" s="231">
        <f>IF(N438="zákl. přenesená",J438,0)</f>
        <v>0</v>
      </c>
      <c r="BH438" s="231">
        <f>IF(N438="sníž. přenesená",J438,0)</f>
        <v>0</v>
      </c>
      <c r="BI438" s="231">
        <f>IF(N438="nulová",J438,0)</f>
        <v>0</v>
      </c>
      <c r="BJ438" s="18" t="s">
        <v>21</v>
      </c>
      <c r="BK438" s="231">
        <f>ROUND(I438*H438,2)</f>
        <v>0</v>
      </c>
      <c r="BL438" s="18" t="s">
        <v>133</v>
      </c>
      <c r="BM438" s="230" t="s">
        <v>442</v>
      </c>
    </row>
    <row r="439" s="13" customFormat="1">
      <c r="A439" s="13"/>
      <c r="B439" s="232"/>
      <c r="C439" s="233"/>
      <c r="D439" s="234" t="s">
        <v>135</v>
      </c>
      <c r="E439" s="235" t="s">
        <v>1</v>
      </c>
      <c r="F439" s="236" t="s">
        <v>443</v>
      </c>
      <c r="G439" s="233"/>
      <c r="H439" s="235" t="s">
        <v>1</v>
      </c>
      <c r="I439" s="237"/>
      <c r="J439" s="233"/>
      <c r="K439" s="233"/>
      <c r="L439" s="238"/>
      <c r="M439" s="239"/>
      <c r="N439" s="240"/>
      <c r="O439" s="240"/>
      <c r="P439" s="240"/>
      <c r="Q439" s="240"/>
      <c r="R439" s="240"/>
      <c r="S439" s="240"/>
      <c r="T439" s="241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2" t="s">
        <v>135</v>
      </c>
      <c r="AU439" s="242" t="s">
        <v>88</v>
      </c>
      <c r="AV439" s="13" t="s">
        <v>21</v>
      </c>
      <c r="AW439" s="13" t="s">
        <v>36</v>
      </c>
      <c r="AX439" s="13" t="s">
        <v>79</v>
      </c>
      <c r="AY439" s="242" t="s">
        <v>126</v>
      </c>
    </row>
    <row r="440" s="14" customFormat="1">
      <c r="A440" s="14"/>
      <c r="B440" s="243"/>
      <c r="C440" s="244"/>
      <c r="D440" s="234" t="s">
        <v>135</v>
      </c>
      <c r="E440" s="245" t="s">
        <v>1</v>
      </c>
      <c r="F440" s="246" t="s">
        <v>444</v>
      </c>
      <c r="G440" s="244"/>
      <c r="H440" s="247">
        <v>2</v>
      </c>
      <c r="I440" s="248"/>
      <c r="J440" s="244"/>
      <c r="K440" s="244"/>
      <c r="L440" s="249"/>
      <c r="M440" s="250"/>
      <c r="N440" s="251"/>
      <c r="O440" s="251"/>
      <c r="P440" s="251"/>
      <c r="Q440" s="251"/>
      <c r="R440" s="251"/>
      <c r="S440" s="251"/>
      <c r="T440" s="252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3" t="s">
        <v>135</v>
      </c>
      <c r="AU440" s="253" t="s">
        <v>88</v>
      </c>
      <c r="AV440" s="14" t="s">
        <v>88</v>
      </c>
      <c r="AW440" s="14" t="s">
        <v>36</v>
      </c>
      <c r="AX440" s="14" t="s">
        <v>21</v>
      </c>
      <c r="AY440" s="253" t="s">
        <v>126</v>
      </c>
    </row>
    <row r="441" s="2" customFormat="1" ht="16.5" customHeight="1">
      <c r="A441" s="39"/>
      <c r="B441" s="40"/>
      <c r="C441" s="219" t="s">
        <v>445</v>
      </c>
      <c r="D441" s="219" t="s">
        <v>128</v>
      </c>
      <c r="E441" s="220" t="s">
        <v>446</v>
      </c>
      <c r="F441" s="221" t="s">
        <v>447</v>
      </c>
      <c r="G441" s="222" t="s">
        <v>149</v>
      </c>
      <c r="H441" s="223">
        <v>2.3999999999999999</v>
      </c>
      <c r="I441" s="224"/>
      <c r="J441" s="225">
        <f>ROUND(I441*H441,2)</f>
        <v>0</v>
      </c>
      <c r="K441" s="221" t="s">
        <v>132</v>
      </c>
      <c r="L441" s="45"/>
      <c r="M441" s="226" t="s">
        <v>1</v>
      </c>
      <c r="N441" s="227" t="s">
        <v>44</v>
      </c>
      <c r="O441" s="92"/>
      <c r="P441" s="228">
        <f>O441*H441</f>
        <v>0</v>
      </c>
      <c r="Q441" s="228">
        <v>0</v>
      </c>
      <c r="R441" s="228">
        <f>Q441*H441</f>
        <v>0</v>
      </c>
      <c r="S441" s="228">
        <v>0.14399999999999999</v>
      </c>
      <c r="T441" s="229">
        <f>S441*H441</f>
        <v>0.34559999999999996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30" t="s">
        <v>133</v>
      </c>
      <c r="AT441" s="230" t="s">
        <v>128</v>
      </c>
      <c r="AU441" s="230" t="s">
        <v>88</v>
      </c>
      <c r="AY441" s="18" t="s">
        <v>126</v>
      </c>
      <c r="BE441" s="231">
        <f>IF(N441="základní",J441,0)</f>
        <v>0</v>
      </c>
      <c r="BF441" s="231">
        <f>IF(N441="snížená",J441,0)</f>
        <v>0</v>
      </c>
      <c r="BG441" s="231">
        <f>IF(N441="zákl. přenesená",J441,0)</f>
        <v>0</v>
      </c>
      <c r="BH441" s="231">
        <f>IF(N441="sníž. přenesená",J441,0)</f>
        <v>0</v>
      </c>
      <c r="BI441" s="231">
        <f>IF(N441="nulová",J441,0)</f>
        <v>0</v>
      </c>
      <c r="BJ441" s="18" t="s">
        <v>21</v>
      </c>
      <c r="BK441" s="231">
        <f>ROUND(I441*H441,2)</f>
        <v>0</v>
      </c>
      <c r="BL441" s="18" t="s">
        <v>133</v>
      </c>
      <c r="BM441" s="230" t="s">
        <v>448</v>
      </c>
    </row>
    <row r="442" s="13" customFormat="1">
      <c r="A442" s="13"/>
      <c r="B442" s="232"/>
      <c r="C442" s="233"/>
      <c r="D442" s="234" t="s">
        <v>135</v>
      </c>
      <c r="E442" s="235" t="s">
        <v>1</v>
      </c>
      <c r="F442" s="236" t="s">
        <v>449</v>
      </c>
      <c r="G442" s="233"/>
      <c r="H442" s="235" t="s">
        <v>1</v>
      </c>
      <c r="I442" s="237"/>
      <c r="J442" s="233"/>
      <c r="K442" s="233"/>
      <c r="L442" s="238"/>
      <c r="M442" s="239"/>
      <c r="N442" s="240"/>
      <c r="O442" s="240"/>
      <c r="P442" s="240"/>
      <c r="Q442" s="240"/>
      <c r="R442" s="240"/>
      <c r="S442" s="240"/>
      <c r="T442" s="241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2" t="s">
        <v>135</v>
      </c>
      <c r="AU442" s="242" t="s">
        <v>88</v>
      </c>
      <c r="AV442" s="13" t="s">
        <v>21</v>
      </c>
      <c r="AW442" s="13" t="s">
        <v>36</v>
      </c>
      <c r="AX442" s="13" t="s">
        <v>79</v>
      </c>
      <c r="AY442" s="242" t="s">
        <v>126</v>
      </c>
    </row>
    <row r="443" s="14" customFormat="1">
      <c r="A443" s="14"/>
      <c r="B443" s="243"/>
      <c r="C443" s="244"/>
      <c r="D443" s="234" t="s">
        <v>135</v>
      </c>
      <c r="E443" s="245" t="s">
        <v>1</v>
      </c>
      <c r="F443" s="246" t="s">
        <v>450</v>
      </c>
      <c r="G443" s="244"/>
      <c r="H443" s="247">
        <v>2.3999999999999999</v>
      </c>
      <c r="I443" s="248"/>
      <c r="J443" s="244"/>
      <c r="K443" s="244"/>
      <c r="L443" s="249"/>
      <c r="M443" s="250"/>
      <c r="N443" s="251"/>
      <c r="O443" s="251"/>
      <c r="P443" s="251"/>
      <c r="Q443" s="251"/>
      <c r="R443" s="251"/>
      <c r="S443" s="251"/>
      <c r="T443" s="252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3" t="s">
        <v>135</v>
      </c>
      <c r="AU443" s="253" t="s">
        <v>88</v>
      </c>
      <c r="AV443" s="14" t="s">
        <v>88</v>
      </c>
      <c r="AW443" s="14" t="s">
        <v>36</v>
      </c>
      <c r="AX443" s="14" t="s">
        <v>21</v>
      </c>
      <c r="AY443" s="253" t="s">
        <v>126</v>
      </c>
    </row>
    <row r="444" s="2" customFormat="1" ht="37.8" customHeight="1">
      <c r="A444" s="39"/>
      <c r="B444" s="40"/>
      <c r="C444" s="219" t="s">
        <v>451</v>
      </c>
      <c r="D444" s="219" t="s">
        <v>128</v>
      </c>
      <c r="E444" s="220" t="s">
        <v>452</v>
      </c>
      <c r="F444" s="221" t="s">
        <v>453</v>
      </c>
      <c r="G444" s="222" t="s">
        <v>149</v>
      </c>
      <c r="H444" s="223">
        <v>156.535</v>
      </c>
      <c r="I444" s="224"/>
      <c r="J444" s="225">
        <f>ROUND(I444*H444,2)</f>
        <v>0</v>
      </c>
      <c r="K444" s="221" t="s">
        <v>132</v>
      </c>
      <c r="L444" s="45"/>
      <c r="M444" s="226" t="s">
        <v>1</v>
      </c>
      <c r="N444" s="227" t="s">
        <v>44</v>
      </c>
      <c r="O444" s="92"/>
      <c r="P444" s="228">
        <f>O444*H444</f>
        <v>0</v>
      </c>
      <c r="Q444" s="228">
        <v>0.00042999999999999999</v>
      </c>
      <c r="R444" s="228">
        <f>Q444*H444</f>
        <v>0.067310049999999996</v>
      </c>
      <c r="S444" s="228">
        <v>0</v>
      </c>
      <c r="T444" s="229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30" t="s">
        <v>133</v>
      </c>
      <c r="AT444" s="230" t="s">
        <v>128</v>
      </c>
      <c r="AU444" s="230" t="s">
        <v>88</v>
      </c>
      <c r="AY444" s="18" t="s">
        <v>126</v>
      </c>
      <c r="BE444" s="231">
        <f>IF(N444="základní",J444,0)</f>
        <v>0</v>
      </c>
      <c r="BF444" s="231">
        <f>IF(N444="snížená",J444,0)</f>
        <v>0</v>
      </c>
      <c r="BG444" s="231">
        <f>IF(N444="zákl. přenesená",J444,0)</f>
        <v>0</v>
      </c>
      <c r="BH444" s="231">
        <f>IF(N444="sníž. přenesená",J444,0)</f>
        <v>0</v>
      </c>
      <c r="BI444" s="231">
        <f>IF(N444="nulová",J444,0)</f>
        <v>0</v>
      </c>
      <c r="BJ444" s="18" t="s">
        <v>21</v>
      </c>
      <c r="BK444" s="231">
        <f>ROUND(I444*H444,2)</f>
        <v>0</v>
      </c>
      <c r="BL444" s="18" t="s">
        <v>133</v>
      </c>
      <c r="BM444" s="230" t="s">
        <v>454</v>
      </c>
    </row>
    <row r="445" s="13" customFormat="1">
      <c r="A445" s="13"/>
      <c r="B445" s="232"/>
      <c r="C445" s="233"/>
      <c r="D445" s="234" t="s">
        <v>135</v>
      </c>
      <c r="E445" s="235" t="s">
        <v>1</v>
      </c>
      <c r="F445" s="236" t="s">
        <v>347</v>
      </c>
      <c r="G445" s="233"/>
      <c r="H445" s="235" t="s">
        <v>1</v>
      </c>
      <c r="I445" s="237"/>
      <c r="J445" s="233"/>
      <c r="K445" s="233"/>
      <c r="L445" s="238"/>
      <c r="M445" s="239"/>
      <c r="N445" s="240"/>
      <c r="O445" s="240"/>
      <c r="P445" s="240"/>
      <c r="Q445" s="240"/>
      <c r="R445" s="240"/>
      <c r="S445" s="240"/>
      <c r="T445" s="241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2" t="s">
        <v>135</v>
      </c>
      <c r="AU445" s="242" t="s">
        <v>88</v>
      </c>
      <c r="AV445" s="13" t="s">
        <v>21</v>
      </c>
      <c r="AW445" s="13" t="s">
        <v>36</v>
      </c>
      <c r="AX445" s="13" t="s">
        <v>79</v>
      </c>
      <c r="AY445" s="242" t="s">
        <v>126</v>
      </c>
    </row>
    <row r="446" s="13" customFormat="1">
      <c r="A446" s="13"/>
      <c r="B446" s="232"/>
      <c r="C446" s="233"/>
      <c r="D446" s="234" t="s">
        <v>135</v>
      </c>
      <c r="E446" s="235" t="s">
        <v>1</v>
      </c>
      <c r="F446" s="236" t="s">
        <v>455</v>
      </c>
      <c r="G446" s="233"/>
      <c r="H446" s="235" t="s">
        <v>1</v>
      </c>
      <c r="I446" s="237"/>
      <c r="J446" s="233"/>
      <c r="K446" s="233"/>
      <c r="L446" s="238"/>
      <c r="M446" s="239"/>
      <c r="N446" s="240"/>
      <c r="O446" s="240"/>
      <c r="P446" s="240"/>
      <c r="Q446" s="240"/>
      <c r="R446" s="240"/>
      <c r="S446" s="240"/>
      <c r="T446" s="241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2" t="s">
        <v>135</v>
      </c>
      <c r="AU446" s="242" t="s">
        <v>88</v>
      </c>
      <c r="AV446" s="13" t="s">
        <v>21</v>
      </c>
      <c r="AW446" s="13" t="s">
        <v>36</v>
      </c>
      <c r="AX446" s="13" t="s">
        <v>79</v>
      </c>
      <c r="AY446" s="242" t="s">
        <v>126</v>
      </c>
    </row>
    <row r="447" s="14" customFormat="1">
      <c r="A447" s="14"/>
      <c r="B447" s="243"/>
      <c r="C447" s="244"/>
      <c r="D447" s="234" t="s">
        <v>135</v>
      </c>
      <c r="E447" s="245" t="s">
        <v>1</v>
      </c>
      <c r="F447" s="246" t="s">
        <v>456</v>
      </c>
      <c r="G447" s="244"/>
      <c r="H447" s="247">
        <v>156.535</v>
      </c>
      <c r="I447" s="248"/>
      <c r="J447" s="244"/>
      <c r="K447" s="244"/>
      <c r="L447" s="249"/>
      <c r="M447" s="250"/>
      <c r="N447" s="251"/>
      <c r="O447" s="251"/>
      <c r="P447" s="251"/>
      <c r="Q447" s="251"/>
      <c r="R447" s="251"/>
      <c r="S447" s="251"/>
      <c r="T447" s="252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3" t="s">
        <v>135</v>
      </c>
      <c r="AU447" s="253" t="s">
        <v>88</v>
      </c>
      <c r="AV447" s="14" t="s">
        <v>88</v>
      </c>
      <c r="AW447" s="14" t="s">
        <v>36</v>
      </c>
      <c r="AX447" s="14" t="s">
        <v>21</v>
      </c>
      <c r="AY447" s="253" t="s">
        <v>126</v>
      </c>
    </row>
    <row r="448" s="2" customFormat="1" ht="24.15" customHeight="1">
      <c r="A448" s="39"/>
      <c r="B448" s="40"/>
      <c r="C448" s="276" t="s">
        <v>457</v>
      </c>
      <c r="D448" s="276" t="s">
        <v>226</v>
      </c>
      <c r="E448" s="277" t="s">
        <v>458</v>
      </c>
      <c r="F448" s="278" t="s">
        <v>459</v>
      </c>
      <c r="G448" s="279" t="s">
        <v>239</v>
      </c>
      <c r="H448" s="280">
        <v>0.40799999999999997</v>
      </c>
      <c r="I448" s="281"/>
      <c r="J448" s="282">
        <f>ROUND(I448*H448,2)</f>
        <v>0</v>
      </c>
      <c r="K448" s="278" t="s">
        <v>132</v>
      </c>
      <c r="L448" s="283"/>
      <c r="M448" s="284" t="s">
        <v>1</v>
      </c>
      <c r="N448" s="285" t="s">
        <v>44</v>
      </c>
      <c r="O448" s="92"/>
      <c r="P448" s="228">
        <f>O448*H448</f>
        <v>0</v>
      </c>
      <c r="Q448" s="228">
        <v>1</v>
      </c>
      <c r="R448" s="228">
        <f>Q448*H448</f>
        <v>0.40799999999999997</v>
      </c>
      <c r="S448" s="228">
        <v>0</v>
      </c>
      <c r="T448" s="229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30" t="s">
        <v>185</v>
      </c>
      <c r="AT448" s="230" t="s">
        <v>226</v>
      </c>
      <c r="AU448" s="230" t="s">
        <v>88</v>
      </c>
      <c r="AY448" s="18" t="s">
        <v>126</v>
      </c>
      <c r="BE448" s="231">
        <f>IF(N448="základní",J448,0)</f>
        <v>0</v>
      </c>
      <c r="BF448" s="231">
        <f>IF(N448="snížená",J448,0)</f>
        <v>0</v>
      </c>
      <c r="BG448" s="231">
        <f>IF(N448="zákl. přenesená",J448,0)</f>
        <v>0</v>
      </c>
      <c r="BH448" s="231">
        <f>IF(N448="sníž. přenesená",J448,0)</f>
        <v>0</v>
      </c>
      <c r="BI448" s="231">
        <f>IF(N448="nulová",J448,0)</f>
        <v>0</v>
      </c>
      <c r="BJ448" s="18" t="s">
        <v>21</v>
      </c>
      <c r="BK448" s="231">
        <f>ROUND(I448*H448,2)</f>
        <v>0</v>
      </c>
      <c r="BL448" s="18" t="s">
        <v>133</v>
      </c>
      <c r="BM448" s="230" t="s">
        <v>460</v>
      </c>
    </row>
    <row r="449" s="13" customFormat="1">
      <c r="A449" s="13"/>
      <c r="B449" s="232"/>
      <c r="C449" s="233"/>
      <c r="D449" s="234" t="s">
        <v>135</v>
      </c>
      <c r="E449" s="235" t="s">
        <v>1</v>
      </c>
      <c r="F449" s="236" t="s">
        <v>347</v>
      </c>
      <c r="G449" s="233"/>
      <c r="H449" s="235" t="s">
        <v>1</v>
      </c>
      <c r="I449" s="237"/>
      <c r="J449" s="233"/>
      <c r="K449" s="233"/>
      <c r="L449" s="238"/>
      <c r="M449" s="239"/>
      <c r="N449" s="240"/>
      <c r="O449" s="240"/>
      <c r="P449" s="240"/>
      <c r="Q449" s="240"/>
      <c r="R449" s="240"/>
      <c r="S449" s="240"/>
      <c r="T449" s="241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2" t="s">
        <v>135</v>
      </c>
      <c r="AU449" s="242" t="s">
        <v>88</v>
      </c>
      <c r="AV449" s="13" t="s">
        <v>21</v>
      </c>
      <c r="AW449" s="13" t="s">
        <v>36</v>
      </c>
      <c r="AX449" s="13" t="s">
        <v>79</v>
      </c>
      <c r="AY449" s="242" t="s">
        <v>126</v>
      </c>
    </row>
    <row r="450" s="13" customFormat="1">
      <c r="A450" s="13"/>
      <c r="B450" s="232"/>
      <c r="C450" s="233"/>
      <c r="D450" s="234" t="s">
        <v>135</v>
      </c>
      <c r="E450" s="235" t="s">
        <v>1</v>
      </c>
      <c r="F450" s="236" t="s">
        <v>455</v>
      </c>
      <c r="G450" s="233"/>
      <c r="H450" s="235" t="s">
        <v>1</v>
      </c>
      <c r="I450" s="237"/>
      <c r="J450" s="233"/>
      <c r="K450" s="233"/>
      <c r="L450" s="238"/>
      <c r="M450" s="239"/>
      <c r="N450" s="240"/>
      <c r="O450" s="240"/>
      <c r="P450" s="240"/>
      <c r="Q450" s="240"/>
      <c r="R450" s="240"/>
      <c r="S450" s="240"/>
      <c r="T450" s="241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2" t="s">
        <v>135</v>
      </c>
      <c r="AU450" s="242" t="s">
        <v>88</v>
      </c>
      <c r="AV450" s="13" t="s">
        <v>21</v>
      </c>
      <c r="AW450" s="13" t="s">
        <v>36</v>
      </c>
      <c r="AX450" s="13" t="s">
        <v>79</v>
      </c>
      <c r="AY450" s="242" t="s">
        <v>126</v>
      </c>
    </row>
    <row r="451" s="14" customFormat="1">
      <c r="A451" s="14"/>
      <c r="B451" s="243"/>
      <c r="C451" s="244"/>
      <c r="D451" s="234" t="s">
        <v>135</v>
      </c>
      <c r="E451" s="245" t="s">
        <v>1</v>
      </c>
      <c r="F451" s="246" t="s">
        <v>461</v>
      </c>
      <c r="G451" s="244"/>
      <c r="H451" s="247">
        <v>0.40799999999999997</v>
      </c>
      <c r="I451" s="248"/>
      <c r="J451" s="244"/>
      <c r="K451" s="244"/>
      <c r="L451" s="249"/>
      <c r="M451" s="250"/>
      <c r="N451" s="251"/>
      <c r="O451" s="251"/>
      <c r="P451" s="251"/>
      <c r="Q451" s="251"/>
      <c r="R451" s="251"/>
      <c r="S451" s="251"/>
      <c r="T451" s="252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3" t="s">
        <v>135</v>
      </c>
      <c r="AU451" s="253" t="s">
        <v>88</v>
      </c>
      <c r="AV451" s="14" t="s">
        <v>88</v>
      </c>
      <c r="AW451" s="14" t="s">
        <v>36</v>
      </c>
      <c r="AX451" s="14" t="s">
        <v>21</v>
      </c>
      <c r="AY451" s="253" t="s">
        <v>126</v>
      </c>
    </row>
    <row r="452" s="2" customFormat="1" ht="52.2" customHeight="1">
      <c r="A452" s="39"/>
      <c r="B452" s="40"/>
      <c r="C452" s="219" t="s">
        <v>462</v>
      </c>
      <c r="D452" s="219" t="s">
        <v>128</v>
      </c>
      <c r="E452" s="220" t="s">
        <v>463</v>
      </c>
      <c r="F452" s="221" t="s">
        <v>464</v>
      </c>
      <c r="G452" s="222" t="s">
        <v>131</v>
      </c>
      <c r="H452" s="223">
        <v>60.133000000000003</v>
      </c>
      <c r="I452" s="224"/>
      <c r="J452" s="225">
        <f>ROUND(I452*H452,2)</f>
        <v>0</v>
      </c>
      <c r="K452" s="221" t="s">
        <v>1</v>
      </c>
      <c r="L452" s="45"/>
      <c r="M452" s="226" t="s">
        <v>1</v>
      </c>
      <c r="N452" s="227" t="s">
        <v>44</v>
      </c>
      <c r="O452" s="92"/>
      <c r="P452" s="228">
        <f>O452*H452</f>
        <v>0</v>
      </c>
      <c r="Q452" s="228">
        <v>0</v>
      </c>
      <c r="R452" s="228">
        <f>Q452*H452</f>
        <v>0</v>
      </c>
      <c r="S452" s="228">
        <v>0.25</v>
      </c>
      <c r="T452" s="229">
        <f>S452*H452</f>
        <v>15.033250000000001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30" t="s">
        <v>133</v>
      </c>
      <c r="AT452" s="230" t="s">
        <v>128</v>
      </c>
      <c r="AU452" s="230" t="s">
        <v>88</v>
      </c>
      <c r="AY452" s="18" t="s">
        <v>126</v>
      </c>
      <c r="BE452" s="231">
        <f>IF(N452="základní",J452,0)</f>
        <v>0</v>
      </c>
      <c r="BF452" s="231">
        <f>IF(N452="snížená",J452,0)</f>
        <v>0</v>
      </c>
      <c r="BG452" s="231">
        <f>IF(N452="zákl. přenesená",J452,0)</f>
        <v>0</v>
      </c>
      <c r="BH452" s="231">
        <f>IF(N452="sníž. přenesená",J452,0)</f>
        <v>0</v>
      </c>
      <c r="BI452" s="231">
        <f>IF(N452="nulová",J452,0)</f>
        <v>0</v>
      </c>
      <c r="BJ452" s="18" t="s">
        <v>21</v>
      </c>
      <c r="BK452" s="231">
        <f>ROUND(I452*H452,2)</f>
        <v>0</v>
      </c>
      <c r="BL452" s="18" t="s">
        <v>133</v>
      </c>
      <c r="BM452" s="230" t="s">
        <v>465</v>
      </c>
    </row>
    <row r="453" s="13" customFormat="1">
      <c r="A453" s="13"/>
      <c r="B453" s="232"/>
      <c r="C453" s="233"/>
      <c r="D453" s="234" t="s">
        <v>135</v>
      </c>
      <c r="E453" s="235" t="s">
        <v>1</v>
      </c>
      <c r="F453" s="236" t="s">
        <v>466</v>
      </c>
      <c r="G453" s="233"/>
      <c r="H453" s="235" t="s">
        <v>1</v>
      </c>
      <c r="I453" s="237"/>
      <c r="J453" s="233"/>
      <c r="K453" s="233"/>
      <c r="L453" s="238"/>
      <c r="M453" s="239"/>
      <c r="N453" s="240"/>
      <c r="O453" s="240"/>
      <c r="P453" s="240"/>
      <c r="Q453" s="240"/>
      <c r="R453" s="240"/>
      <c r="S453" s="240"/>
      <c r="T453" s="241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2" t="s">
        <v>135</v>
      </c>
      <c r="AU453" s="242" t="s">
        <v>88</v>
      </c>
      <c r="AV453" s="13" t="s">
        <v>21</v>
      </c>
      <c r="AW453" s="13" t="s">
        <v>36</v>
      </c>
      <c r="AX453" s="13" t="s">
        <v>79</v>
      </c>
      <c r="AY453" s="242" t="s">
        <v>126</v>
      </c>
    </row>
    <row r="454" s="14" customFormat="1">
      <c r="A454" s="14"/>
      <c r="B454" s="243"/>
      <c r="C454" s="244"/>
      <c r="D454" s="234" t="s">
        <v>135</v>
      </c>
      <c r="E454" s="245" t="s">
        <v>1</v>
      </c>
      <c r="F454" s="246" t="s">
        <v>467</v>
      </c>
      <c r="G454" s="244"/>
      <c r="H454" s="247">
        <v>4.008</v>
      </c>
      <c r="I454" s="248"/>
      <c r="J454" s="244"/>
      <c r="K454" s="244"/>
      <c r="L454" s="249"/>
      <c r="M454" s="250"/>
      <c r="N454" s="251"/>
      <c r="O454" s="251"/>
      <c r="P454" s="251"/>
      <c r="Q454" s="251"/>
      <c r="R454" s="251"/>
      <c r="S454" s="251"/>
      <c r="T454" s="252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3" t="s">
        <v>135</v>
      </c>
      <c r="AU454" s="253" t="s">
        <v>88</v>
      </c>
      <c r="AV454" s="14" t="s">
        <v>88</v>
      </c>
      <c r="AW454" s="14" t="s">
        <v>36</v>
      </c>
      <c r="AX454" s="14" t="s">
        <v>79</v>
      </c>
      <c r="AY454" s="253" t="s">
        <v>126</v>
      </c>
    </row>
    <row r="455" s="13" customFormat="1">
      <c r="A455" s="13"/>
      <c r="B455" s="232"/>
      <c r="C455" s="233"/>
      <c r="D455" s="234" t="s">
        <v>135</v>
      </c>
      <c r="E455" s="235" t="s">
        <v>1</v>
      </c>
      <c r="F455" s="236" t="s">
        <v>165</v>
      </c>
      <c r="G455" s="233"/>
      <c r="H455" s="235" t="s">
        <v>1</v>
      </c>
      <c r="I455" s="237"/>
      <c r="J455" s="233"/>
      <c r="K455" s="233"/>
      <c r="L455" s="238"/>
      <c r="M455" s="239"/>
      <c r="N455" s="240"/>
      <c r="O455" s="240"/>
      <c r="P455" s="240"/>
      <c r="Q455" s="240"/>
      <c r="R455" s="240"/>
      <c r="S455" s="240"/>
      <c r="T455" s="241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2" t="s">
        <v>135</v>
      </c>
      <c r="AU455" s="242" t="s">
        <v>88</v>
      </c>
      <c r="AV455" s="13" t="s">
        <v>21</v>
      </c>
      <c r="AW455" s="13" t="s">
        <v>36</v>
      </c>
      <c r="AX455" s="13" t="s">
        <v>79</v>
      </c>
      <c r="AY455" s="242" t="s">
        <v>126</v>
      </c>
    </row>
    <row r="456" s="14" customFormat="1">
      <c r="A456" s="14"/>
      <c r="B456" s="243"/>
      <c r="C456" s="244"/>
      <c r="D456" s="234" t="s">
        <v>135</v>
      </c>
      <c r="E456" s="245" t="s">
        <v>1</v>
      </c>
      <c r="F456" s="246" t="s">
        <v>468</v>
      </c>
      <c r="G456" s="244"/>
      <c r="H456" s="247">
        <v>42.031999999999996</v>
      </c>
      <c r="I456" s="248"/>
      <c r="J456" s="244"/>
      <c r="K456" s="244"/>
      <c r="L456" s="249"/>
      <c r="M456" s="250"/>
      <c r="N456" s="251"/>
      <c r="O456" s="251"/>
      <c r="P456" s="251"/>
      <c r="Q456" s="251"/>
      <c r="R456" s="251"/>
      <c r="S456" s="251"/>
      <c r="T456" s="252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3" t="s">
        <v>135</v>
      </c>
      <c r="AU456" s="253" t="s">
        <v>88</v>
      </c>
      <c r="AV456" s="14" t="s">
        <v>88</v>
      </c>
      <c r="AW456" s="14" t="s">
        <v>36</v>
      </c>
      <c r="AX456" s="14" t="s">
        <v>79</v>
      </c>
      <c r="AY456" s="253" t="s">
        <v>126</v>
      </c>
    </row>
    <row r="457" s="13" customFormat="1">
      <c r="A457" s="13"/>
      <c r="B457" s="232"/>
      <c r="C457" s="233"/>
      <c r="D457" s="234" t="s">
        <v>135</v>
      </c>
      <c r="E457" s="235" t="s">
        <v>1</v>
      </c>
      <c r="F457" s="236" t="s">
        <v>169</v>
      </c>
      <c r="G457" s="233"/>
      <c r="H457" s="235" t="s">
        <v>1</v>
      </c>
      <c r="I457" s="237"/>
      <c r="J457" s="233"/>
      <c r="K457" s="233"/>
      <c r="L457" s="238"/>
      <c r="M457" s="239"/>
      <c r="N457" s="240"/>
      <c r="O457" s="240"/>
      <c r="P457" s="240"/>
      <c r="Q457" s="240"/>
      <c r="R457" s="240"/>
      <c r="S457" s="240"/>
      <c r="T457" s="241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2" t="s">
        <v>135</v>
      </c>
      <c r="AU457" s="242" t="s">
        <v>88</v>
      </c>
      <c r="AV457" s="13" t="s">
        <v>21</v>
      </c>
      <c r="AW457" s="13" t="s">
        <v>36</v>
      </c>
      <c r="AX457" s="13" t="s">
        <v>79</v>
      </c>
      <c r="AY457" s="242" t="s">
        <v>126</v>
      </c>
    </row>
    <row r="458" s="14" customFormat="1">
      <c r="A458" s="14"/>
      <c r="B458" s="243"/>
      <c r="C458" s="244"/>
      <c r="D458" s="234" t="s">
        <v>135</v>
      </c>
      <c r="E458" s="245" t="s">
        <v>1</v>
      </c>
      <c r="F458" s="246" t="s">
        <v>469</v>
      </c>
      <c r="G458" s="244"/>
      <c r="H458" s="247">
        <v>4.4790000000000001</v>
      </c>
      <c r="I458" s="248"/>
      <c r="J458" s="244"/>
      <c r="K458" s="244"/>
      <c r="L458" s="249"/>
      <c r="M458" s="250"/>
      <c r="N458" s="251"/>
      <c r="O458" s="251"/>
      <c r="P458" s="251"/>
      <c r="Q458" s="251"/>
      <c r="R458" s="251"/>
      <c r="S458" s="251"/>
      <c r="T458" s="252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3" t="s">
        <v>135</v>
      </c>
      <c r="AU458" s="253" t="s">
        <v>88</v>
      </c>
      <c r="AV458" s="14" t="s">
        <v>88</v>
      </c>
      <c r="AW458" s="14" t="s">
        <v>36</v>
      </c>
      <c r="AX458" s="14" t="s">
        <v>79</v>
      </c>
      <c r="AY458" s="253" t="s">
        <v>126</v>
      </c>
    </row>
    <row r="459" s="13" customFormat="1">
      <c r="A459" s="13"/>
      <c r="B459" s="232"/>
      <c r="C459" s="233"/>
      <c r="D459" s="234" t="s">
        <v>135</v>
      </c>
      <c r="E459" s="235" t="s">
        <v>1</v>
      </c>
      <c r="F459" s="236" t="s">
        <v>171</v>
      </c>
      <c r="G459" s="233"/>
      <c r="H459" s="235" t="s">
        <v>1</v>
      </c>
      <c r="I459" s="237"/>
      <c r="J459" s="233"/>
      <c r="K459" s="233"/>
      <c r="L459" s="238"/>
      <c r="M459" s="239"/>
      <c r="N459" s="240"/>
      <c r="O459" s="240"/>
      <c r="P459" s="240"/>
      <c r="Q459" s="240"/>
      <c r="R459" s="240"/>
      <c r="S459" s="240"/>
      <c r="T459" s="241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2" t="s">
        <v>135</v>
      </c>
      <c r="AU459" s="242" t="s">
        <v>88</v>
      </c>
      <c r="AV459" s="13" t="s">
        <v>21</v>
      </c>
      <c r="AW459" s="13" t="s">
        <v>36</v>
      </c>
      <c r="AX459" s="13" t="s">
        <v>79</v>
      </c>
      <c r="AY459" s="242" t="s">
        <v>126</v>
      </c>
    </row>
    <row r="460" s="14" customFormat="1">
      <c r="A460" s="14"/>
      <c r="B460" s="243"/>
      <c r="C460" s="244"/>
      <c r="D460" s="234" t="s">
        <v>135</v>
      </c>
      <c r="E460" s="245" t="s">
        <v>1</v>
      </c>
      <c r="F460" s="246" t="s">
        <v>470</v>
      </c>
      <c r="G460" s="244"/>
      <c r="H460" s="247">
        <v>9.6140000000000008</v>
      </c>
      <c r="I460" s="248"/>
      <c r="J460" s="244"/>
      <c r="K460" s="244"/>
      <c r="L460" s="249"/>
      <c r="M460" s="250"/>
      <c r="N460" s="251"/>
      <c r="O460" s="251"/>
      <c r="P460" s="251"/>
      <c r="Q460" s="251"/>
      <c r="R460" s="251"/>
      <c r="S460" s="251"/>
      <c r="T460" s="252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3" t="s">
        <v>135</v>
      </c>
      <c r="AU460" s="253" t="s">
        <v>88</v>
      </c>
      <c r="AV460" s="14" t="s">
        <v>88</v>
      </c>
      <c r="AW460" s="14" t="s">
        <v>36</v>
      </c>
      <c r="AX460" s="14" t="s">
        <v>79</v>
      </c>
      <c r="AY460" s="253" t="s">
        <v>126</v>
      </c>
    </row>
    <row r="461" s="15" customFormat="1">
      <c r="A461" s="15"/>
      <c r="B461" s="254"/>
      <c r="C461" s="255"/>
      <c r="D461" s="234" t="s">
        <v>135</v>
      </c>
      <c r="E461" s="256" t="s">
        <v>1</v>
      </c>
      <c r="F461" s="257" t="s">
        <v>141</v>
      </c>
      <c r="G461" s="255"/>
      <c r="H461" s="258">
        <v>60.133000000000003</v>
      </c>
      <c r="I461" s="259"/>
      <c r="J461" s="255"/>
      <c r="K461" s="255"/>
      <c r="L461" s="260"/>
      <c r="M461" s="261"/>
      <c r="N461" s="262"/>
      <c r="O461" s="262"/>
      <c r="P461" s="262"/>
      <c r="Q461" s="262"/>
      <c r="R461" s="262"/>
      <c r="S461" s="262"/>
      <c r="T461" s="263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64" t="s">
        <v>135</v>
      </c>
      <c r="AU461" s="264" t="s">
        <v>88</v>
      </c>
      <c r="AV461" s="15" t="s">
        <v>133</v>
      </c>
      <c r="AW461" s="15" t="s">
        <v>36</v>
      </c>
      <c r="AX461" s="15" t="s">
        <v>21</v>
      </c>
      <c r="AY461" s="264" t="s">
        <v>126</v>
      </c>
    </row>
    <row r="462" s="2" customFormat="1" ht="24.15" customHeight="1">
      <c r="A462" s="39"/>
      <c r="B462" s="40"/>
      <c r="C462" s="219" t="s">
        <v>471</v>
      </c>
      <c r="D462" s="219" t="s">
        <v>128</v>
      </c>
      <c r="E462" s="220" t="s">
        <v>472</v>
      </c>
      <c r="F462" s="221" t="s">
        <v>473</v>
      </c>
      <c r="G462" s="222" t="s">
        <v>296</v>
      </c>
      <c r="H462" s="223">
        <v>2</v>
      </c>
      <c r="I462" s="224"/>
      <c r="J462" s="225">
        <f>ROUND(I462*H462,2)</f>
        <v>0</v>
      </c>
      <c r="K462" s="221" t="s">
        <v>132</v>
      </c>
      <c r="L462" s="45"/>
      <c r="M462" s="226" t="s">
        <v>1</v>
      </c>
      <c r="N462" s="227" t="s">
        <v>44</v>
      </c>
      <c r="O462" s="92"/>
      <c r="P462" s="228">
        <f>O462*H462</f>
        <v>0</v>
      </c>
      <c r="Q462" s="228">
        <v>0</v>
      </c>
      <c r="R462" s="228">
        <f>Q462*H462</f>
        <v>0</v>
      </c>
      <c r="S462" s="228">
        <v>0.192</v>
      </c>
      <c r="T462" s="229">
        <f>S462*H462</f>
        <v>0.38400000000000001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30" t="s">
        <v>133</v>
      </c>
      <c r="AT462" s="230" t="s">
        <v>128</v>
      </c>
      <c r="AU462" s="230" t="s">
        <v>88</v>
      </c>
      <c r="AY462" s="18" t="s">
        <v>126</v>
      </c>
      <c r="BE462" s="231">
        <f>IF(N462="základní",J462,0)</f>
        <v>0</v>
      </c>
      <c r="BF462" s="231">
        <f>IF(N462="snížená",J462,0)</f>
        <v>0</v>
      </c>
      <c r="BG462" s="231">
        <f>IF(N462="zákl. přenesená",J462,0)</f>
        <v>0</v>
      </c>
      <c r="BH462" s="231">
        <f>IF(N462="sníž. přenesená",J462,0)</f>
        <v>0</v>
      </c>
      <c r="BI462" s="231">
        <f>IF(N462="nulová",J462,0)</f>
        <v>0</v>
      </c>
      <c r="BJ462" s="18" t="s">
        <v>21</v>
      </c>
      <c r="BK462" s="231">
        <f>ROUND(I462*H462,2)</f>
        <v>0</v>
      </c>
      <c r="BL462" s="18" t="s">
        <v>133</v>
      </c>
      <c r="BM462" s="230" t="s">
        <v>474</v>
      </c>
    </row>
    <row r="463" s="13" customFormat="1">
      <c r="A463" s="13"/>
      <c r="B463" s="232"/>
      <c r="C463" s="233"/>
      <c r="D463" s="234" t="s">
        <v>135</v>
      </c>
      <c r="E463" s="235" t="s">
        <v>1</v>
      </c>
      <c r="F463" s="236" t="s">
        <v>475</v>
      </c>
      <c r="G463" s="233"/>
      <c r="H463" s="235" t="s">
        <v>1</v>
      </c>
      <c r="I463" s="237"/>
      <c r="J463" s="233"/>
      <c r="K463" s="233"/>
      <c r="L463" s="238"/>
      <c r="M463" s="239"/>
      <c r="N463" s="240"/>
      <c r="O463" s="240"/>
      <c r="P463" s="240"/>
      <c r="Q463" s="240"/>
      <c r="R463" s="240"/>
      <c r="S463" s="240"/>
      <c r="T463" s="241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2" t="s">
        <v>135</v>
      </c>
      <c r="AU463" s="242" t="s">
        <v>88</v>
      </c>
      <c r="AV463" s="13" t="s">
        <v>21</v>
      </c>
      <c r="AW463" s="13" t="s">
        <v>36</v>
      </c>
      <c r="AX463" s="13" t="s">
        <v>79</v>
      </c>
      <c r="AY463" s="242" t="s">
        <v>126</v>
      </c>
    </row>
    <row r="464" s="14" customFormat="1">
      <c r="A464" s="14"/>
      <c r="B464" s="243"/>
      <c r="C464" s="244"/>
      <c r="D464" s="234" t="s">
        <v>135</v>
      </c>
      <c r="E464" s="245" t="s">
        <v>1</v>
      </c>
      <c r="F464" s="246" t="s">
        <v>88</v>
      </c>
      <c r="G464" s="244"/>
      <c r="H464" s="247">
        <v>2</v>
      </c>
      <c r="I464" s="248"/>
      <c r="J464" s="244"/>
      <c r="K464" s="244"/>
      <c r="L464" s="249"/>
      <c r="M464" s="250"/>
      <c r="N464" s="251"/>
      <c r="O464" s="251"/>
      <c r="P464" s="251"/>
      <c r="Q464" s="251"/>
      <c r="R464" s="251"/>
      <c r="S464" s="251"/>
      <c r="T464" s="252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3" t="s">
        <v>135</v>
      </c>
      <c r="AU464" s="253" t="s">
        <v>88</v>
      </c>
      <c r="AV464" s="14" t="s">
        <v>88</v>
      </c>
      <c r="AW464" s="14" t="s">
        <v>36</v>
      </c>
      <c r="AX464" s="14" t="s">
        <v>21</v>
      </c>
      <c r="AY464" s="253" t="s">
        <v>126</v>
      </c>
    </row>
    <row r="465" s="2" customFormat="1" ht="16.5" customHeight="1">
      <c r="A465" s="39"/>
      <c r="B465" s="40"/>
      <c r="C465" s="219" t="s">
        <v>476</v>
      </c>
      <c r="D465" s="219" t="s">
        <v>128</v>
      </c>
      <c r="E465" s="220" t="s">
        <v>477</v>
      </c>
      <c r="F465" s="221" t="s">
        <v>478</v>
      </c>
      <c r="G465" s="222" t="s">
        <v>154</v>
      </c>
      <c r="H465" s="223">
        <v>1.972</v>
      </c>
      <c r="I465" s="224"/>
      <c r="J465" s="225">
        <f>ROUND(I465*H465,2)</f>
        <v>0</v>
      </c>
      <c r="K465" s="221" t="s">
        <v>1</v>
      </c>
      <c r="L465" s="45"/>
      <c r="M465" s="226" t="s">
        <v>1</v>
      </c>
      <c r="N465" s="227" t="s">
        <v>44</v>
      </c>
      <c r="O465" s="92"/>
      <c r="P465" s="228">
        <f>O465*H465</f>
        <v>0</v>
      </c>
      <c r="Q465" s="228">
        <v>0</v>
      </c>
      <c r="R465" s="228">
        <f>Q465*H465</f>
        <v>0</v>
      </c>
      <c r="S465" s="228">
        <v>2.2000000000000002</v>
      </c>
      <c r="T465" s="229">
        <f>S465*H465</f>
        <v>4.3384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30" t="s">
        <v>133</v>
      </c>
      <c r="AT465" s="230" t="s">
        <v>128</v>
      </c>
      <c r="AU465" s="230" t="s">
        <v>88</v>
      </c>
      <c r="AY465" s="18" t="s">
        <v>126</v>
      </c>
      <c r="BE465" s="231">
        <f>IF(N465="základní",J465,0)</f>
        <v>0</v>
      </c>
      <c r="BF465" s="231">
        <f>IF(N465="snížená",J465,0)</f>
        <v>0</v>
      </c>
      <c r="BG465" s="231">
        <f>IF(N465="zákl. přenesená",J465,0)</f>
        <v>0</v>
      </c>
      <c r="BH465" s="231">
        <f>IF(N465="sníž. přenesená",J465,0)</f>
        <v>0</v>
      </c>
      <c r="BI465" s="231">
        <f>IF(N465="nulová",J465,0)</f>
        <v>0</v>
      </c>
      <c r="BJ465" s="18" t="s">
        <v>21</v>
      </c>
      <c r="BK465" s="231">
        <f>ROUND(I465*H465,2)</f>
        <v>0</v>
      </c>
      <c r="BL465" s="18" t="s">
        <v>133</v>
      </c>
      <c r="BM465" s="230" t="s">
        <v>479</v>
      </c>
    </row>
    <row r="466" s="13" customFormat="1">
      <c r="A466" s="13"/>
      <c r="B466" s="232"/>
      <c r="C466" s="233"/>
      <c r="D466" s="234" t="s">
        <v>135</v>
      </c>
      <c r="E466" s="235" t="s">
        <v>1</v>
      </c>
      <c r="F466" s="236" t="s">
        <v>163</v>
      </c>
      <c r="G466" s="233"/>
      <c r="H466" s="235" t="s">
        <v>1</v>
      </c>
      <c r="I466" s="237"/>
      <c r="J466" s="233"/>
      <c r="K466" s="233"/>
      <c r="L466" s="238"/>
      <c r="M466" s="239"/>
      <c r="N466" s="240"/>
      <c r="O466" s="240"/>
      <c r="P466" s="240"/>
      <c r="Q466" s="240"/>
      <c r="R466" s="240"/>
      <c r="S466" s="240"/>
      <c r="T466" s="241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2" t="s">
        <v>135</v>
      </c>
      <c r="AU466" s="242" t="s">
        <v>88</v>
      </c>
      <c r="AV466" s="13" t="s">
        <v>21</v>
      </c>
      <c r="AW466" s="13" t="s">
        <v>36</v>
      </c>
      <c r="AX466" s="13" t="s">
        <v>79</v>
      </c>
      <c r="AY466" s="242" t="s">
        <v>126</v>
      </c>
    </row>
    <row r="467" s="14" customFormat="1">
      <c r="A467" s="14"/>
      <c r="B467" s="243"/>
      <c r="C467" s="244"/>
      <c r="D467" s="234" t="s">
        <v>135</v>
      </c>
      <c r="E467" s="245" t="s">
        <v>1</v>
      </c>
      <c r="F467" s="246" t="s">
        <v>480</v>
      </c>
      <c r="G467" s="244"/>
      <c r="H467" s="247">
        <v>0.060999999999999999</v>
      </c>
      <c r="I467" s="248"/>
      <c r="J467" s="244"/>
      <c r="K467" s="244"/>
      <c r="L467" s="249"/>
      <c r="M467" s="250"/>
      <c r="N467" s="251"/>
      <c r="O467" s="251"/>
      <c r="P467" s="251"/>
      <c r="Q467" s="251"/>
      <c r="R467" s="251"/>
      <c r="S467" s="251"/>
      <c r="T467" s="252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3" t="s">
        <v>135</v>
      </c>
      <c r="AU467" s="253" t="s">
        <v>88</v>
      </c>
      <c r="AV467" s="14" t="s">
        <v>88</v>
      </c>
      <c r="AW467" s="14" t="s">
        <v>36</v>
      </c>
      <c r="AX467" s="14" t="s">
        <v>79</v>
      </c>
      <c r="AY467" s="253" t="s">
        <v>126</v>
      </c>
    </row>
    <row r="468" s="13" customFormat="1">
      <c r="A468" s="13"/>
      <c r="B468" s="232"/>
      <c r="C468" s="233"/>
      <c r="D468" s="234" t="s">
        <v>135</v>
      </c>
      <c r="E468" s="235" t="s">
        <v>1</v>
      </c>
      <c r="F468" s="236" t="s">
        <v>165</v>
      </c>
      <c r="G468" s="233"/>
      <c r="H468" s="235" t="s">
        <v>1</v>
      </c>
      <c r="I468" s="237"/>
      <c r="J468" s="233"/>
      <c r="K468" s="233"/>
      <c r="L468" s="238"/>
      <c r="M468" s="239"/>
      <c r="N468" s="240"/>
      <c r="O468" s="240"/>
      <c r="P468" s="240"/>
      <c r="Q468" s="240"/>
      <c r="R468" s="240"/>
      <c r="S468" s="240"/>
      <c r="T468" s="241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2" t="s">
        <v>135</v>
      </c>
      <c r="AU468" s="242" t="s">
        <v>88</v>
      </c>
      <c r="AV468" s="13" t="s">
        <v>21</v>
      </c>
      <c r="AW468" s="13" t="s">
        <v>36</v>
      </c>
      <c r="AX468" s="13" t="s">
        <v>79</v>
      </c>
      <c r="AY468" s="242" t="s">
        <v>126</v>
      </c>
    </row>
    <row r="469" s="14" customFormat="1">
      <c r="A469" s="14"/>
      <c r="B469" s="243"/>
      <c r="C469" s="244"/>
      <c r="D469" s="234" t="s">
        <v>135</v>
      </c>
      <c r="E469" s="245" t="s">
        <v>1</v>
      </c>
      <c r="F469" s="246" t="s">
        <v>481</v>
      </c>
      <c r="G469" s="244"/>
      <c r="H469" s="247">
        <v>0.48999999999999999</v>
      </c>
      <c r="I469" s="248"/>
      <c r="J469" s="244"/>
      <c r="K469" s="244"/>
      <c r="L469" s="249"/>
      <c r="M469" s="250"/>
      <c r="N469" s="251"/>
      <c r="O469" s="251"/>
      <c r="P469" s="251"/>
      <c r="Q469" s="251"/>
      <c r="R469" s="251"/>
      <c r="S469" s="251"/>
      <c r="T469" s="252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3" t="s">
        <v>135</v>
      </c>
      <c r="AU469" s="253" t="s">
        <v>88</v>
      </c>
      <c r="AV469" s="14" t="s">
        <v>88</v>
      </c>
      <c r="AW469" s="14" t="s">
        <v>36</v>
      </c>
      <c r="AX469" s="14" t="s">
        <v>79</v>
      </c>
      <c r="AY469" s="253" t="s">
        <v>126</v>
      </c>
    </row>
    <row r="470" s="14" customFormat="1">
      <c r="A470" s="14"/>
      <c r="B470" s="243"/>
      <c r="C470" s="244"/>
      <c r="D470" s="234" t="s">
        <v>135</v>
      </c>
      <c r="E470" s="245" t="s">
        <v>1</v>
      </c>
      <c r="F470" s="246" t="s">
        <v>482</v>
      </c>
      <c r="G470" s="244"/>
      <c r="H470" s="247">
        <v>1.1140000000000001</v>
      </c>
      <c r="I470" s="248"/>
      <c r="J470" s="244"/>
      <c r="K470" s="244"/>
      <c r="L470" s="249"/>
      <c r="M470" s="250"/>
      <c r="N470" s="251"/>
      <c r="O470" s="251"/>
      <c r="P470" s="251"/>
      <c r="Q470" s="251"/>
      <c r="R470" s="251"/>
      <c r="S470" s="251"/>
      <c r="T470" s="252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3" t="s">
        <v>135</v>
      </c>
      <c r="AU470" s="253" t="s">
        <v>88</v>
      </c>
      <c r="AV470" s="14" t="s">
        <v>88</v>
      </c>
      <c r="AW470" s="14" t="s">
        <v>36</v>
      </c>
      <c r="AX470" s="14" t="s">
        <v>79</v>
      </c>
      <c r="AY470" s="253" t="s">
        <v>126</v>
      </c>
    </row>
    <row r="471" s="13" customFormat="1">
      <c r="A471" s="13"/>
      <c r="B471" s="232"/>
      <c r="C471" s="233"/>
      <c r="D471" s="234" t="s">
        <v>135</v>
      </c>
      <c r="E471" s="235" t="s">
        <v>1</v>
      </c>
      <c r="F471" s="236" t="s">
        <v>169</v>
      </c>
      <c r="G471" s="233"/>
      <c r="H471" s="235" t="s">
        <v>1</v>
      </c>
      <c r="I471" s="237"/>
      <c r="J471" s="233"/>
      <c r="K471" s="233"/>
      <c r="L471" s="238"/>
      <c r="M471" s="239"/>
      <c r="N471" s="240"/>
      <c r="O471" s="240"/>
      <c r="P471" s="240"/>
      <c r="Q471" s="240"/>
      <c r="R471" s="240"/>
      <c r="S471" s="240"/>
      <c r="T471" s="241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2" t="s">
        <v>135</v>
      </c>
      <c r="AU471" s="242" t="s">
        <v>88</v>
      </c>
      <c r="AV471" s="13" t="s">
        <v>21</v>
      </c>
      <c r="AW471" s="13" t="s">
        <v>36</v>
      </c>
      <c r="AX471" s="13" t="s">
        <v>79</v>
      </c>
      <c r="AY471" s="242" t="s">
        <v>126</v>
      </c>
    </row>
    <row r="472" s="14" customFormat="1">
      <c r="A472" s="14"/>
      <c r="B472" s="243"/>
      <c r="C472" s="244"/>
      <c r="D472" s="234" t="s">
        <v>135</v>
      </c>
      <c r="E472" s="245" t="s">
        <v>1</v>
      </c>
      <c r="F472" s="246" t="s">
        <v>483</v>
      </c>
      <c r="G472" s="244"/>
      <c r="H472" s="247">
        <v>0.123</v>
      </c>
      <c r="I472" s="248"/>
      <c r="J472" s="244"/>
      <c r="K472" s="244"/>
      <c r="L472" s="249"/>
      <c r="M472" s="250"/>
      <c r="N472" s="251"/>
      <c r="O472" s="251"/>
      <c r="P472" s="251"/>
      <c r="Q472" s="251"/>
      <c r="R472" s="251"/>
      <c r="S472" s="251"/>
      <c r="T472" s="252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3" t="s">
        <v>135</v>
      </c>
      <c r="AU472" s="253" t="s">
        <v>88</v>
      </c>
      <c r="AV472" s="14" t="s">
        <v>88</v>
      </c>
      <c r="AW472" s="14" t="s">
        <v>36</v>
      </c>
      <c r="AX472" s="14" t="s">
        <v>79</v>
      </c>
      <c r="AY472" s="253" t="s">
        <v>126</v>
      </c>
    </row>
    <row r="473" s="13" customFormat="1">
      <c r="A473" s="13"/>
      <c r="B473" s="232"/>
      <c r="C473" s="233"/>
      <c r="D473" s="234" t="s">
        <v>135</v>
      </c>
      <c r="E473" s="235" t="s">
        <v>1</v>
      </c>
      <c r="F473" s="236" t="s">
        <v>171</v>
      </c>
      <c r="G473" s="233"/>
      <c r="H473" s="235" t="s">
        <v>1</v>
      </c>
      <c r="I473" s="237"/>
      <c r="J473" s="233"/>
      <c r="K473" s="233"/>
      <c r="L473" s="238"/>
      <c r="M473" s="239"/>
      <c r="N473" s="240"/>
      <c r="O473" s="240"/>
      <c r="P473" s="240"/>
      <c r="Q473" s="240"/>
      <c r="R473" s="240"/>
      <c r="S473" s="240"/>
      <c r="T473" s="241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2" t="s">
        <v>135</v>
      </c>
      <c r="AU473" s="242" t="s">
        <v>88</v>
      </c>
      <c r="AV473" s="13" t="s">
        <v>21</v>
      </c>
      <c r="AW473" s="13" t="s">
        <v>36</v>
      </c>
      <c r="AX473" s="13" t="s">
        <v>79</v>
      </c>
      <c r="AY473" s="242" t="s">
        <v>126</v>
      </c>
    </row>
    <row r="474" s="14" customFormat="1">
      <c r="A474" s="14"/>
      <c r="B474" s="243"/>
      <c r="C474" s="244"/>
      <c r="D474" s="234" t="s">
        <v>135</v>
      </c>
      <c r="E474" s="245" t="s">
        <v>1</v>
      </c>
      <c r="F474" s="246" t="s">
        <v>484</v>
      </c>
      <c r="G474" s="244"/>
      <c r="H474" s="247">
        <v>0.184</v>
      </c>
      <c r="I474" s="248"/>
      <c r="J474" s="244"/>
      <c r="K474" s="244"/>
      <c r="L474" s="249"/>
      <c r="M474" s="250"/>
      <c r="N474" s="251"/>
      <c r="O474" s="251"/>
      <c r="P474" s="251"/>
      <c r="Q474" s="251"/>
      <c r="R474" s="251"/>
      <c r="S474" s="251"/>
      <c r="T474" s="252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3" t="s">
        <v>135</v>
      </c>
      <c r="AU474" s="253" t="s">
        <v>88</v>
      </c>
      <c r="AV474" s="14" t="s">
        <v>88</v>
      </c>
      <c r="AW474" s="14" t="s">
        <v>36</v>
      </c>
      <c r="AX474" s="14" t="s">
        <v>79</v>
      </c>
      <c r="AY474" s="253" t="s">
        <v>126</v>
      </c>
    </row>
    <row r="475" s="15" customFormat="1">
      <c r="A475" s="15"/>
      <c r="B475" s="254"/>
      <c r="C475" s="255"/>
      <c r="D475" s="234" t="s">
        <v>135</v>
      </c>
      <c r="E475" s="256" t="s">
        <v>1</v>
      </c>
      <c r="F475" s="257" t="s">
        <v>141</v>
      </c>
      <c r="G475" s="255"/>
      <c r="H475" s="258">
        <v>1.972</v>
      </c>
      <c r="I475" s="259"/>
      <c r="J475" s="255"/>
      <c r="K475" s="255"/>
      <c r="L475" s="260"/>
      <c r="M475" s="261"/>
      <c r="N475" s="262"/>
      <c r="O475" s="262"/>
      <c r="P475" s="262"/>
      <c r="Q475" s="262"/>
      <c r="R475" s="262"/>
      <c r="S475" s="262"/>
      <c r="T475" s="263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64" t="s">
        <v>135</v>
      </c>
      <c r="AU475" s="264" t="s">
        <v>88</v>
      </c>
      <c r="AV475" s="15" t="s">
        <v>133</v>
      </c>
      <c r="AW475" s="15" t="s">
        <v>36</v>
      </c>
      <c r="AX475" s="15" t="s">
        <v>21</v>
      </c>
      <c r="AY475" s="264" t="s">
        <v>126</v>
      </c>
    </row>
    <row r="476" s="2" customFormat="1" ht="16.5" customHeight="1">
      <c r="A476" s="39"/>
      <c r="B476" s="40"/>
      <c r="C476" s="219" t="s">
        <v>485</v>
      </c>
      <c r="D476" s="219" t="s">
        <v>128</v>
      </c>
      <c r="E476" s="220" t="s">
        <v>486</v>
      </c>
      <c r="F476" s="221" t="s">
        <v>487</v>
      </c>
      <c r="G476" s="222" t="s">
        <v>149</v>
      </c>
      <c r="H476" s="223">
        <v>65.370000000000005</v>
      </c>
      <c r="I476" s="224"/>
      <c r="J476" s="225">
        <f>ROUND(I476*H476,2)</f>
        <v>0</v>
      </c>
      <c r="K476" s="221" t="s">
        <v>1</v>
      </c>
      <c r="L476" s="45"/>
      <c r="M476" s="226" t="s">
        <v>1</v>
      </c>
      <c r="N476" s="227" t="s">
        <v>44</v>
      </c>
      <c r="O476" s="92"/>
      <c r="P476" s="228">
        <f>O476*H476</f>
        <v>0</v>
      </c>
      <c r="Q476" s="228">
        <v>0</v>
      </c>
      <c r="R476" s="228">
        <f>Q476*H476</f>
        <v>0</v>
      </c>
      <c r="S476" s="228">
        <v>0.056000000000000001</v>
      </c>
      <c r="T476" s="229">
        <f>S476*H476</f>
        <v>3.6607200000000004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30" t="s">
        <v>133</v>
      </c>
      <c r="AT476" s="230" t="s">
        <v>128</v>
      </c>
      <c r="AU476" s="230" t="s">
        <v>88</v>
      </c>
      <c r="AY476" s="18" t="s">
        <v>126</v>
      </c>
      <c r="BE476" s="231">
        <f>IF(N476="základní",J476,0)</f>
        <v>0</v>
      </c>
      <c r="BF476" s="231">
        <f>IF(N476="snížená",J476,0)</f>
        <v>0</v>
      </c>
      <c r="BG476" s="231">
        <f>IF(N476="zákl. přenesená",J476,0)</f>
        <v>0</v>
      </c>
      <c r="BH476" s="231">
        <f>IF(N476="sníž. přenesená",J476,0)</f>
        <v>0</v>
      </c>
      <c r="BI476" s="231">
        <f>IF(N476="nulová",J476,0)</f>
        <v>0</v>
      </c>
      <c r="BJ476" s="18" t="s">
        <v>21</v>
      </c>
      <c r="BK476" s="231">
        <f>ROUND(I476*H476,2)</f>
        <v>0</v>
      </c>
      <c r="BL476" s="18" t="s">
        <v>133</v>
      </c>
      <c r="BM476" s="230" t="s">
        <v>488</v>
      </c>
    </row>
    <row r="477" s="13" customFormat="1">
      <c r="A477" s="13"/>
      <c r="B477" s="232"/>
      <c r="C477" s="233"/>
      <c r="D477" s="234" t="s">
        <v>135</v>
      </c>
      <c r="E477" s="235" t="s">
        <v>1</v>
      </c>
      <c r="F477" s="236" t="s">
        <v>489</v>
      </c>
      <c r="G477" s="233"/>
      <c r="H477" s="235" t="s">
        <v>1</v>
      </c>
      <c r="I477" s="237"/>
      <c r="J477" s="233"/>
      <c r="K477" s="233"/>
      <c r="L477" s="238"/>
      <c r="M477" s="239"/>
      <c r="N477" s="240"/>
      <c r="O477" s="240"/>
      <c r="P477" s="240"/>
      <c r="Q477" s="240"/>
      <c r="R477" s="240"/>
      <c r="S477" s="240"/>
      <c r="T477" s="241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2" t="s">
        <v>135</v>
      </c>
      <c r="AU477" s="242" t="s">
        <v>88</v>
      </c>
      <c r="AV477" s="13" t="s">
        <v>21</v>
      </c>
      <c r="AW477" s="13" t="s">
        <v>36</v>
      </c>
      <c r="AX477" s="13" t="s">
        <v>79</v>
      </c>
      <c r="AY477" s="242" t="s">
        <v>126</v>
      </c>
    </row>
    <row r="478" s="13" customFormat="1">
      <c r="A478" s="13"/>
      <c r="B478" s="232"/>
      <c r="C478" s="233"/>
      <c r="D478" s="234" t="s">
        <v>135</v>
      </c>
      <c r="E478" s="235" t="s">
        <v>1</v>
      </c>
      <c r="F478" s="236" t="s">
        <v>490</v>
      </c>
      <c r="G478" s="233"/>
      <c r="H478" s="235" t="s">
        <v>1</v>
      </c>
      <c r="I478" s="237"/>
      <c r="J478" s="233"/>
      <c r="K478" s="233"/>
      <c r="L478" s="238"/>
      <c r="M478" s="239"/>
      <c r="N478" s="240"/>
      <c r="O478" s="240"/>
      <c r="P478" s="240"/>
      <c r="Q478" s="240"/>
      <c r="R478" s="240"/>
      <c r="S478" s="240"/>
      <c r="T478" s="241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2" t="s">
        <v>135</v>
      </c>
      <c r="AU478" s="242" t="s">
        <v>88</v>
      </c>
      <c r="AV478" s="13" t="s">
        <v>21</v>
      </c>
      <c r="AW478" s="13" t="s">
        <v>36</v>
      </c>
      <c r="AX478" s="13" t="s">
        <v>79</v>
      </c>
      <c r="AY478" s="242" t="s">
        <v>126</v>
      </c>
    </row>
    <row r="479" s="14" customFormat="1">
      <c r="A479" s="14"/>
      <c r="B479" s="243"/>
      <c r="C479" s="244"/>
      <c r="D479" s="234" t="s">
        <v>135</v>
      </c>
      <c r="E479" s="245" t="s">
        <v>1</v>
      </c>
      <c r="F479" s="246" t="s">
        <v>491</v>
      </c>
      <c r="G479" s="244"/>
      <c r="H479" s="247">
        <v>4.3399999999999999</v>
      </c>
      <c r="I479" s="248"/>
      <c r="J479" s="244"/>
      <c r="K479" s="244"/>
      <c r="L479" s="249"/>
      <c r="M479" s="250"/>
      <c r="N479" s="251"/>
      <c r="O479" s="251"/>
      <c r="P479" s="251"/>
      <c r="Q479" s="251"/>
      <c r="R479" s="251"/>
      <c r="S479" s="251"/>
      <c r="T479" s="252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3" t="s">
        <v>135</v>
      </c>
      <c r="AU479" s="253" t="s">
        <v>88</v>
      </c>
      <c r="AV479" s="14" t="s">
        <v>88</v>
      </c>
      <c r="AW479" s="14" t="s">
        <v>36</v>
      </c>
      <c r="AX479" s="14" t="s">
        <v>79</v>
      </c>
      <c r="AY479" s="253" t="s">
        <v>126</v>
      </c>
    </row>
    <row r="480" s="13" customFormat="1">
      <c r="A480" s="13"/>
      <c r="B480" s="232"/>
      <c r="C480" s="233"/>
      <c r="D480" s="234" t="s">
        <v>135</v>
      </c>
      <c r="E480" s="235" t="s">
        <v>1</v>
      </c>
      <c r="F480" s="236" t="s">
        <v>492</v>
      </c>
      <c r="G480" s="233"/>
      <c r="H480" s="235" t="s">
        <v>1</v>
      </c>
      <c r="I480" s="237"/>
      <c r="J480" s="233"/>
      <c r="K480" s="233"/>
      <c r="L480" s="238"/>
      <c r="M480" s="239"/>
      <c r="N480" s="240"/>
      <c r="O480" s="240"/>
      <c r="P480" s="240"/>
      <c r="Q480" s="240"/>
      <c r="R480" s="240"/>
      <c r="S480" s="240"/>
      <c r="T480" s="241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2" t="s">
        <v>135</v>
      </c>
      <c r="AU480" s="242" t="s">
        <v>88</v>
      </c>
      <c r="AV480" s="13" t="s">
        <v>21</v>
      </c>
      <c r="AW480" s="13" t="s">
        <v>36</v>
      </c>
      <c r="AX480" s="13" t="s">
        <v>79</v>
      </c>
      <c r="AY480" s="242" t="s">
        <v>126</v>
      </c>
    </row>
    <row r="481" s="14" customFormat="1">
      <c r="A481" s="14"/>
      <c r="B481" s="243"/>
      <c r="C481" s="244"/>
      <c r="D481" s="234" t="s">
        <v>135</v>
      </c>
      <c r="E481" s="245" t="s">
        <v>1</v>
      </c>
      <c r="F481" s="246" t="s">
        <v>493</v>
      </c>
      <c r="G481" s="244"/>
      <c r="H481" s="247">
        <v>49.030000000000001</v>
      </c>
      <c r="I481" s="248"/>
      <c r="J481" s="244"/>
      <c r="K481" s="244"/>
      <c r="L481" s="249"/>
      <c r="M481" s="250"/>
      <c r="N481" s="251"/>
      <c r="O481" s="251"/>
      <c r="P481" s="251"/>
      <c r="Q481" s="251"/>
      <c r="R481" s="251"/>
      <c r="S481" s="251"/>
      <c r="T481" s="252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3" t="s">
        <v>135</v>
      </c>
      <c r="AU481" s="253" t="s">
        <v>88</v>
      </c>
      <c r="AV481" s="14" t="s">
        <v>88</v>
      </c>
      <c r="AW481" s="14" t="s">
        <v>36</v>
      </c>
      <c r="AX481" s="14" t="s">
        <v>79</v>
      </c>
      <c r="AY481" s="253" t="s">
        <v>126</v>
      </c>
    </row>
    <row r="482" s="14" customFormat="1">
      <c r="A482" s="14"/>
      <c r="B482" s="243"/>
      <c r="C482" s="244"/>
      <c r="D482" s="234" t="s">
        <v>135</v>
      </c>
      <c r="E482" s="245" t="s">
        <v>1</v>
      </c>
      <c r="F482" s="246" t="s">
        <v>494</v>
      </c>
      <c r="G482" s="244"/>
      <c r="H482" s="247">
        <v>-2.6899999999999999</v>
      </c>
      <c r="I482" s="248"/>
      <c r="J482" s="244"/>
      <c r="K482" s="244"/>
      <c r="L482" s="249"/>
      <c r="M482" s="250"/>
      <c r="N482" s="251"/>
      <c r="O482" s="251"/>
      <c r="P482" s="251"/>
      <c r="Q482" s="251"/>
      <c r="R482" s="251"/>
      <c r="S482" s="251"/>
      <c r="T482" s="252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3" t="s">
        <v>135</v>
      </c>
      <c r="AU482" s="253" t="s">
        <v>88</v>
      </c>
      <c r="AV482" s="14" t="s">
        <v>88</v>
      </c>
      <c r="AW482" s="14" t="s">
        <v>36</v>
      </c>
      <c r="AX482" s="14" t="s">
        <v>79</v>
      </c>
      <c r="AY482" s="253" t="s">
        <v>126</v>
      </c>
    </row>
    <row r="483" s="13" customFormat="1">
      <c r="A483" s="13"/>
      <c r="B483" s="232"/>
      <c r="C483" s="233"/>
      <c r="D483" s="234" t="s">
        <v>135</v>
      </c>
      <c r="E483" s="235" t="s">
        <v>1</v>
      </c>
      <c r="F483" s="236" t="s">
        <v>495</v>
      </c>
      <c r="G483" s="233"/>
      <c r="H483" s="235" t="s">
        <v>1</v>
      </c>
      <c r="I483" s="237"/>
      <c r="J483" s="233"/>
      <c r="K483" s="233"/>
      <c r="L483" s="238"/>
      <c r="M483" s="239"/>
      <c r="N483" s="240"/>
      <c r="O483" s="240"/>
      <c r="P483" s="240"/>
      <c r="Q483" s="240"/>
      <c r="R483" s="240"/>
      <c r="S483" s="240"/>
      <c r="T483" s="241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2" t="s">
        <v>135</v>
      </c>
      <c r="AU483" s="242" t="s">
        <v>88</v>
      </c>
      <c r="AV483" s="13" t="s">
        <v>21</v>
      </c>
      <c r="AW483" s="13" t="s">
        <v>36</v>
      </c>
      <c r="AX483" s="13" t="s">
        <v>79</v>
      </c>
      <c r="AY483" s="242" t="s">
        <v>126</v>
      </c>
    </row>
    <row r="484" s="14" customFormat="1">
      <c r="A484" s="14"/>
      <c r="B484" s="243"/>
      <c r="C484" s="244"/>
      <c r="D484" s="234" t="s">
        <v>135</v>
      </c>
      <c r="E484" s="245" t="s">
        <v>1</v>
      </c>
      <c r="F484" s="246" t="s">
        <v>496</v>
      </c>
      <c r="G484" s="244"/>
      <c r="H484" s="247">
        <v>4.7699999999999996</v>
      </c>
      <c r="I484" s="248"/>
      <c r="J484" s="244"/>
      <c r="K484" s="244"/>
      <c r="L484" s="249"/>
      <c r="M484" s="250"/>
      <c r="N484" s="251"/>
      <c r="O484" s="251"/>
      <c r="P484" s="251"/>
      <c r="Q484" s="251"/>
      <c r="R484" s="251"/>
      <c r="S484" s="251"/>
      <c r="T484" s="252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3" t="s">
        <v>135</v>
      </c>
      <c r="AU484" s="253" t="s">
        <v>88</v>
      </c>
      <c r="AV484" s="14" t="s">
        <v>88</v>
      </c>
      <c r="AW484" s="14" t="s">
        <v>36</v>
      </c>
      <c r="AX484" s="14" t="s">
        <v>79</v>
      </c>
      <c r="AY484" s="253" t="s">
        <v>126</v>
      </c>
    </row>
    <row r="485" s="13" customFormat="1">
      <c r="A485" s="13"/>
      <c r="B485" s="232"/>
      <c r="C485" s="233"/>
      <c r="D485" s="234" t="s">
        <v>135</v>
      </c>
      <c r="E485" s="235" t="s">
        <v>1</v>
      </c>
      <c r="F485" s="236" t="s">
        <v>497</v>
      </c>
      <c r="G485" s="233"/>
      <c r="H485" s="235" t="s">
        <v>1</v>
      </c>
      <c r="I485" s="237"/>
      <c r="J485" s="233"/>
      <c r="K485" s="233"/>
      <c r="L485" s="238"/>
      <c r="M485" s="239"/>
      <c r="N485" s="240"/>
      <c r="O485" s="240"/>
      <c r="P485" s="240"/>
      <c r="Q485" s="240"/>
      <c r="R485" s="240"/>
      <c r="S485" s="240"/>
      <c r="T485" s="241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2" t="s">
        <v>135</v>
      </c>
      <c r="AU485" s="242" t="s">
        <v>88</v>
      </c>
      <c r="AV485" s="13" t="s">
        <v>21</v>
      </c>
      <c r="AW485" s="13" t="s">
        <v>36</v>
      </c>
      <c r="AX485" s="13" t="s">
        <v>79</v>
      </c>
      <c r="AY485" s="242" t="s">
        <v>126</v>
      </c>
    </row>
    <row r="486" s="14" customFormat="1">
      <c r="A486" s="14"/>
      <c r="B486" s="243"/>
      <c r="C486" s="244"/>
      <c r="D486" s="234" t="s">
        <v>135</v>
      </c>
      <c r="E486" s="245" t="s">
        <v>1</v>
      </c>
      <c r="F486" s="246" t="s">
        <v>498</v>
      </c>
      <c r="G486" s="244"/>
      <c r="H486" s="247">
        <v>9.9199999999999999</v>
      </c>
      <c r="I486" s="248"/>
      <c r="J486" s="244"/>
      <c r="K486" s="244"/>
      <c r="L486" s="249"/>
      <c r="M486" s="250"/>
      <c r="N486" s="251"/>
      <c r="O486" s="251"/>
      <c r="P486" s="251"/>
      <c r="Q486" s="251"/>
      <c r="R486" s="251"/>
      <c r="S486" s="251"/>
      <c r="T486" s="252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3" t="s">
        <v>135</v>
      </c>
      <c r="AU486" s="253" t="s">
        <v>88</v>
      </c>
      <c r="AV486" s="14" t="s">
        <v>88</v>
      </c>
      <c r="AW486" s="14" t="s">
        <v>36</v>
      </c>
      <c r="AX486" s="14" t="s">
        <v>79</v>
      </c>
      <c r="AY486" s="253" t="s">
        <v>126</v>
      </c>
    </row>
    <row r="487" s="15" customFormat="1">
      <c r="A487" s="15"/>
      <c r="B487" s="254"/>
      <c r="C487" s="255"/>
      <c r="D487" s="234" t="s">
        <v>135</v>
      </c>
      <c r="E487" s="256" t="s">
        <v>1</v>
      </c>
      <c r="F487" s="257" t="s">
        <v>141</v>
      </c>
      <c r="G487" s="255"/>
      <c r="H487" s="258">
        <v>65.370000000000005</v>
      </c>
      <c r="I487" s="259"/>
      <c r="J487" s="255"/>
      <c r="K487" s="255"/>
      <c r="L487" s="260"/>
      <c r="M487" s="261"/>
      <c r="N487" s="262"/>
      <c r="O487" s="262"/>
      <c r="P487" s="262"/>
      <c r="Q487" s="262"/>
      <c r="R487" s="262"/>
      <c r="S487" s="262"/>
      <c r="T487" s="263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T487" s="264" t="s">
        <v>135</v>
      </c>
      <c r="AU487" s="264" t="s">
        <v>88</v>
      </c>
      <c r="AV487" s="15" t="s">
        <v>133</v>
      </c>
      <c r="AW487" s="15" t="s">
        <v>36</v>
      </c>
      <c r="AX487" s="15" t="s">
        <v>21</v>
      </c>
      <c r="AY487" s="264" t="s">
        <v>126</v>
      </c>
    </row>
    <row r="488" s="12" customFormat="1" ht="22.8" customHeight="1">
      <c r="A488" s="12"/>
      <c r="B488" s="203"/>
      <c r="C488" s="204"/>
      <c r="D488" s="205" t="s">
        <v>78</v>
      </c>
      <c r="E488" s="217" t="s">
        <v>499</v>
      </c>
      <c r="F488" s="217" t="s">
        <v>500</v>
      </c>
      <c r="G488" s="204"/>
      <c r="H488" s="204"/>
      <c r="I488" s="207"/>
      <c r="J488" s="218">
        <f>BK488</f>
        <v>0</v>
      </c>
      <c r="K488" s="204"/>
      <c r="L488" s="209"/>
      <c r="M488" s="210"/>
      <c r="N488" s="211"/>
      <c r="O488" s="211"/>
      <c r="P488" s="212">
        <f>SUM(P489:P497)</f>
        <v>0</v>
      </c>
      <c r="Q488" s="211"/>
      <c r="R488" s="212">
        <f>SUM(R489:R497)</f>
        <v>0</v>
      </c>
      <c r="S488" s="211"/>
      <c r="T488" s="213">
        <f>SUM(T489:T497)</f>
        <v>0</v>
      </c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R488" s="214" t="s">
        <v>21</v>
      </c>
      <c r="AT488" s="215" t="s">
        <v>78</v>
      </c>
      <c r="AU488" s="215" t="s">
        <v>21</v>
      </c>
      <c r="AY488" s="214" t="s">
        <v>126</v>
      </c>
      <c r="BK488" s="216">
        <f>SUM(BK489:BK497)</f>
        <v>0</v>
      </c>
    </row>
    <row r="489" s="2" customFormat="1" ht="37.8" customHeight="1">
      <c r="A489" s="39"/>
      <c r="B489" s="40"/>
      <c r="C489" s="219" t="s">
        <v>501</v>
      </c>
      <c r="D489" s="219" t="s">
        <v>128</v>
      </c>
      <c r="E489" s="220" t="s">
        <v>502</v>
      </c>
      <c r="F489" s="221" t="s">
        <v>503</v>
      </c>
      <c r="G489" s="222" t="s">
        <v>239</v>
      </c>
      <c r="H489" s="223">
        <v>52.595999999999997</v>
      </c>
      <c r="I489" s="224"/>
      <c r="J489" s="225">
        <f>ROUND(I489*H489,2)</f>
        <v>0</v>
      </c>
      <c r="K489" s="221" t="s">
        <v>132</v>
      </c>
      <c r="L489" s="45"/>
      <c r="M489" s="226" t="s">
        <v>1</v>
      </c>
      <c r="N489" s="227" t="s">
        <v>44</v>
      </c>
      <c r="O489" s="92"/>
      <c r="P489" s="228">
        <f>O489*H489</f>
        <v>0</v>
      </c>
      <c r="Q489" s="228">
        <v>0</v>
      </c>
      <c r="R489" s="228">
        <f>Q489*H489</f>
        <v>0</v>
      </c>
      <c r="S489" s="228">
        <v>0</v>
      </c>
      <c r="T489" s="229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30" t="s">
        <v>133</v>
      </c>
      <c r="AT489" s="230" t="s">
        <v>128</v>
      </c>
      <c r="AU489" s="230" t="s">
        <v>88</v>
      </c>
      <c r="AY489" s="18" t="s">
        <v>126</v>
      </c>
      <c r="BE489" s="231">
        <f>IF(N489="základní",J489,0)</f>
        <v>0</v>
      </c>
      <c r="BF489" s="231">
        <f>IF(N489="snížená",J489,0)</f>
        <v>0</v>
      </c>
      <c r="BG489" s="231">
        <f>IF(N489="zákl. přenesená",J489,0)</f>
        <v>0</v>
      </c>
      <c r="BH489" s="231">
        <f>IF(N489="sníž. přenesená",J489,0)</f>
        <v>0</v>
      </c>
      <c r="BI489" s="231">
        <f>IF(N489="nulová",J489,0)</f>
        <v>0</v>
      </c>
      <c r="BJ489" s="18" t="s">
        <v>21</v>
      </c>
      <c r="BK489" s="231">
        <f>ROUND(I489*H489,2)</f>
        <v>0</v>
      </c>
      <c r="BL489" s="18" t="s">
        <v>133</v>
      </c>
      <c r="BM489" s="230" t="s">
        <v>504</v>
      </c>
    </row>
    <row r="490" s="2" customFormat="1" ht="62.7" customHeight="1">
      <c r="A490" s="39"/>
      <c r="B490" s="40"/>
      <c r="C490" s="219" t="s">
        <v>505</v>
      </c>
      <c r="D490" s="219" t="s">
        <v>128</v>
      </c>
      <c r="E490" s="220" t="s">
        <v>506</v>
      </c>
      <c r="F490" s="221" t="s">
        <v>507</v>
      </c>
      <c r="G490" s="222" t="s">
        <v>239</v>
      </c>
      <c r="H490" s="223">
        <v>52.595999999999997</v>
      </c>
      <c r="I490" s="224"/>
      <c r="J490" s="225">
        <f>ROUND(I490*H490,2)</f>
        <v>0</v>
      </c>
      <c r="K490" s="221" t="s">
        <v>132</v>
      </c>
      <c r="L490" s="45"/>
      <c r="M490" s="226" t="s">
        <v>1</v>
      </c>
      <c r="N490" s="227" t="s">
        <v>44</v>
      </c>
      <c r="O490" s="92"/>
      <c r="P490" s="228">
        <f>O490*H490</f>
        <v>0</v>
      </c>
      <c r="Q490" s="228">
        <v>0</v>
      </c>
      <c r="R490" s="228">
        <f>Q490*H490</f>
        <v>0</v>
      </c>
      <c r="S490" s="228">
        <v>0</v>
      </c>
      <c r="T490" s="229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30" t="s">
        <v>133</v>
      </c>
      <c r="AT490" s="230" t="s">
        <v>128</v>
      </c>
      <c r="AU490" s="230" t="s">
        <v>88</v>
      </c>
      <c r="AY490" s="18" t="s">
        <v>126</v>
      </c>
      <c r="BE490" s="231">
        <f>IF(N490="základní",J490,0)</f>
        <v>0</v>
      </c>
      <c r="BF490" s="231">
        <f>IF(N490="snížená",J490,0)</f>
        <v>0</v>
      </c>
      <c r="BG490" s="231">
        <f>IF(N490="zákl. přenesená",J490,0)</f>
        <v>0</v>
      </c>
      <c r="BH490" s="231">
        <f>IF(N490="sníž. přenesená",J490,0)</f>
        <v>0</v>
      </c>
      <c r="BI490" s="231">
        <f>IF(N490="nulová",J490,0)</f>
        <v>0</v>
      </c>
      <c r="BJ490" s="18" t="s">
        <v>21</v>
      </c>
      <c r="BK490" s="231">
        <f>ROUND(I490*H490,2)</f>
        <v>0</v>
      </c>
      <c r="BL490" s="18" t="s">
        <v>133</v>
      </c>
      <c r="BM490" s="230" t="s">
        <v>508</v>
      </c>
    </row>
    <row r="491" s="2" customFormat="1" ht="33" customHeight="1">
      <c r="A491" s="39"/>
      <c r="B491" s="40"/>
      <c r="C491" s="219" t="s">
        <v>509</v>
      </c>
      <c r="D491" s="219" t="s">
        <v>128</v>
      </c>
      <c r="E491" s="220" t="s">
        <v>510</v>
      </c>
      <c r="F491" s="221" t="s">
        <v>511</v>
      </c>
      <c r="G491" s="222" t="s">
        <v>239</v>
      </c>
      <c r="H491" s="223">
        <v>52.595999999999997</v>
      </c>
      <c r="I491" s="224"/>
      <c r="J491" s="225">
        <f>ROUND(I491*H491,2)</f>
        <v>0</v>
      </c>
      <c r="K491" s="221" t="s">
        <v>132</v>
      </c>
      <c r="L491" s="45"/>
      <c r="M491" s="226" t="s">
        <v>1</v>
      </c>
      <c r="N491" s="227" t="s">
        <v>44</v>
      </c>
      <c r="O491" s="92"/>
      <c r="P491" s="228">
        <f>O491*H491</f>
        <v>0</v>
      </c>
      <c r="Q491" s="228">
        <v>0</v>
      </c>
      <c r="R491" s="228">
        <f>Q491*H491</f>
        <v>0</v>
      </c>
      <c r="S491" s="228">
        <v>0</v>
      </c>
      <c r="T491" s="229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30" t="s">
        <v>133</v>
      </c>
      <c r="AT491" s="230" t="s">
        <v>128</v>
      </c>
      <c r="AU491" s="230" t="s">
        <v>88</v>
      </c>
      <c r="AY491" s="18" t="s">
        <v>126</v>
      </c>
      <c r="BE491" s="231">
        <f>IF(N491="základní",J491,0)</f>
        <v>0</v>
      </c>
      <c r="BF491" s="231">
        <f>IF(N491="snížená",J491,0)</f>
        <v>0</v>
      </c>
      <c r="BG491" s="231">
        <f>IF(N491="zákl. přenesená",J491,0)</f>
        <v>0</v>
      </c>
      <c r="BH491" s="231">
        <f>IF(N491="sníž. přenesená",J491,0)</f>
        <v>0</v>
      </c>
      <c r="BI491" s="231">
        <f>IF(N491="nulová",J491,0)</f>
        <v>0</v>
      </c>
      <c r="BJ491" s="18" t="s">
        <v>21</v>
      </c>
      <c r="BK491" s="231">
        <f>ROUND(I491*H491,2)</f>
        <v>0</v>
      </c>
      <c r="BL491" s="18" t="s">
        <v>133</v>
      </c>
      <c r="BM491" s="230" t="s">
        <v>512</v>
      </c>
    </row>
    <row r="492" s="2" customFormat="1" ht="44.25" customHeight="1">
      <c r="A492" s="39"/>
      <c r="B492" s="40"/>
      <c r="C492" s="219" t="s">
        <v>513</v>
      </c>
      <c r="D492" s="219" t="s">
        <v>128</v>
      </c>
      <c r="E492" s="220" t="s">
        <v>514</v>
      </c>
      <c r="F492" s="221" t="s">
        <v>515</v>
      </c>
      <c r="G492" s="222" t="s">
        <v>239</v>
      </c>
      <c r="H492" s="223">
        <v>2629.8000000000002</v>
      </c>
      <c r="I492" s="224"/>
      <c r="J492" s="225">
        <f>ROUND(I492*H492,2)</f>
        <v>0</v>
      </c>
      <c r="K492" s="221" t="s">
        <v>132</v>
      </c>
      <c r="L492" s="45"/>
      <c r="M492" s="226" t="s">
        <v>1</v>
      </c>
      <c r="N492" s="227" t="s">
        <v>44</v>
      </c>
      <c r="O492" s="92"/>
      <c r="P492" s="228">
        <f>O492*H492</f>
        <v>0</v>
      </c>
      <c r="Q492" s="228">
        <v>0</v>
      </c>
      <c r="R492" s="228">
        <f>Q492*H492</f>
        <v>0</v>
      </c>
      <c r="S492" s="228">
        <v>0</v>
      </c>
      <c r="T492" s="229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30" t="s">
        <v>133</v>
      </c>
      <c r="AT492" s="230" t="s">
        <v>128</v>
      </c>
      <c r="AU492" s="230" t="s">
        <v>88</v>
      </c>
      <c r="AY492" s="18" t="s">
        <v>126</v>
      </c>
      <c r="BE492" s="231">
        <f>IF(N492="základní",J492,0)</f>
        <v>0</v>
      </c>
      <c r="BF492" s="231">
        <f>IF(N492="snížená",J492,0)</f>
        <v>0</v>
      </c>
      <c r="BG492" s="231">
        <f>IF(N492="zákl. přenesená",J492,0)</f>
        <v>0</v>
      </c>
      <c r="BH492" s="231">
        <f>IF(N492="sníž. přenesená",J492,0)</f>
        <v>0</v>
      </c>
      <c r="BI492" s="231">
        <f>IF(N492="nulová",J492,0)</f>
        <v>0</v>
      </c>
      <c r="BJ492" s="18" t="s">
        <v>21</v>
      </c>
      <c r="BK492" s="231">
        <f>ROUND(I492*H492,2)</f>
        <v>0</v>
      </c>
      <c r="BL492" s="18" t="s">
        <v>133</v>
      </c>
      <c r="BM492" s="230" t="s">
        <v>516</v>
      </c>
    </row>
    <row r="493" s="14" customFormat="1">
      <c r="A493" s="14"/>
      <c r="B493" s="243"/>
      <c r="C493" s="244"/>
      <c r="D493" s="234" t="s">
        <v>135</v>
      </c>
      <c r="E493" s="244"/>
      <c r="F493" s="246" t="s">
        <v>517</v>
      </c>
      <c r="G493" s="244"/>
      <c r="H493" s="247">
        <v>2629.8000000000002</v>
      </c>
      <c r="I493" s="248"/>
      <c r="J493" s="244"/>
      <c r="K493" s="244"/>
      <c r="L493" s="249"/>
      <c r="M493" s="250"/>
      <c r="N493" s="251"/>
      <c r="O493" s="251"/>
      <c r="P493" s="251"/>
      <c r="Q493" s="251"/>
      <c r="R493" s="251"/>
      <c r="S493" s="251"/>
      <c r="T493" s="252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3" t="s">
        <v>135</v>
      </c>
      <c r="AU493" s="253" t="s">
        <v>88</v>
      </c>
      <c r="AV493" s="14" t="s">
        <v>88</v>
      </c>
      <c r="AW493" s="14" t="s">
        <v>4</v>
      </c>
      <c r="AX493" s="14" t="s">
        <v>21</v>
      </c>
      <c r="AY493" s="253" t="s">
        <v>126</v>
      </c>
    </row>
    <row r="494" s="2" customFormat="1" ht="44.25" customHeight="1">
      <c r="A494" s="39"/>
      <c r="B494" s="40"/>
      <c r="C494" s="219" t="s">
        <v>518</v>
      </c>
      <c r="D494" s="219" t="s">
        <v>128</v>
      </c>
      <c r="E494" s="220" t="s">
        <v>519</v>
      </c>
      <c r="F494" s="221" t="s">
        <v>520</v>
      </c>
      <c r="G494" s="222" t="s">
        <v>239</v>
      </c>
      <c r="H494" s="223">
        <v>28.382999999999999</v>
      </c>
      <c r="I494" s="224"/>
      <c r="J494" s="225">
        <f>ROUND(I494*H494,2)</f>
        <v>0</v>
      </c>
      <c r="K494" s="221" t="s">
        <v>132</v>
      </c>
      <c r="L494" s="45"/>
      <c r="M494" s="226" t="s">
        <v>1</v>
      </c>
      <c r="N494" s="227" t="s">
        <v>44</v>
      </c>
      <c r="O494" s="92"/>
      <c r="P494" s="228">
        <f>O494*H494</f>
        <v>0</v>
      </c>
      <c r="Q494" s="228">
        <v>0</v>
      </c>
      <c r="R494" s="228">
        <f>Q494*H494</f>
        <v>0</v>
      </c>
      <c r="S494" s="228">
        <v>0</v>
      </c>
      <c r="T494" s="229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30" t="s">
        <v>133</v>
      </c>
      <c r="AT494" s="230" t="s">
        <v>128</v>
      </c>
      <c r="AU494" s="230" t="s">
        <v>88</v>
      </c>
      <c r="AY494" s="18" t="s">
        <v>126</v>
      </c>
      <c r="BE494" s="231">
        <f>IF(N494="základní",J494,0)</f>
        <v>0</v>
      </c>
      <c r="BF494" s="231">
        <f>IF(N494="snížená",J494,0)</f>
        <v>0</v>
      </c>
      <c r="BG494" s="231">
        <f>IF(N494="zákl. přenesená",J494,0)</f>
        <v>0</v>
      </c>
      <c r="BH494" s="231">
        <f>IF(N494="sníž. přenesená",J494,0)</f>
        <v>0</v>
      </c>
      <c r="BI494" s="231">
        <f>IF(N494="nulová",J494,0)</f>
        <v>0</v>
      </c>
      <c r="BJ494" s="18" t="s">
        <v>21</v>
      </c>
      <c r="BK494" s="231">
        <f>ROUND(I494*H494,2)</f>
        <v>0</v>
      </c>
      <c r="BL494" s="18" t="s">
        <v>133</v>
      </c>
      <c r="BM494" s="230" t="s">
        <v>521</v>
      </c>
    </row>
    <row r="495" s="2" customFormat="1" ht="37.8" customHeight="1">
      <c r="A495" s="39"/>
      <c r="B495" s="40"/>
      <c r="C495" s="219" t="s">
        <v>522</v>
      </c>
      <c r="D495" s="219" t="s">
        <v>128</v>
      </c>
      <c r="E495" s="220" t="s">
        <v>523</v>
      </c>
      <c r="F495" s="221" t="s">
        <v>524</v>
      </c>
      <c r="G495" s="222" t="s">
        <v>239</v>
      </c>
      <c r="H495" s="223">
        <v>23.032</v>
      </c>
      <c r="I495" s="224"/>
      <c r="J495" s="225">
        <f>ROUND(I495*H495,2)</f>
        <v>0</v>
      </c>
      <c r="K495" s="221" t="s">
        <v>132</v>
      </c>
      <c r="L495" s="45"/>
      <c r="M495" s="226" t="s">
        <v>1</v>
      </c>
      <c r="N495" s="227" t="s">
        <v>44</v>
      </c>
      <c r="O495" s="92"/>
      <c r="P495" s="228">
        <f>O495*H495</f>
        <v>0</v>
      </c>
      <c r="Q495" s="228">
        <v>0</v>
      </c>
      <c r="R495" s="228">
        <f>Q495*H495</f>
        <v>0</v>
      </c>
      <c r="S495" s="228">
        <v>0</v>
      </c>
      <c r="T495" s="229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30" t="s">
        <v>133</v>
      </c>
      <c r="AT495" s="230" t="s">
        <v>128</v>
      </c>
      <c r="AU495" s="230" t="s">
        <v>88</v>
      </c>
      <c r="AY495" s="18" t="s">
        <v>126</v>
      </c>
      <c r="BE495" s="231">
        <f>IF(N495="základní",J495,0)</f>
        <v>0</v>
      </c>
      <c r="BF495" s="231">
        <f>IF(N495="snížená",J495,0)</f>
        <v>0</v>
      </c>
      <c r="BG495" s="231">
        <f>IF(N495="zákl. přenesená",J495,0)</f>
        <v>0</v>
      </c>
      <c r="BH495" s="231">
        <f>IF(N495="sníž. přenesená",J495,0)</f>
        <v>0</v>
      </c>
      <c r="BI495" s="231">
        <f>IF(N495="nulová",J495,0)</f>
        <v>0</v>
      </c>
      <c r="BJ495" s="18" t="s">
        <v>21</v>
      </c>
      <c r="BK495" s="231">
        <f>ROUND(I495*H495,2)</f>
        <v>0</v>
      </c>
      <c r="BL495" s="18" t="s">
        <v>133</v>
      </c>
      <c r="BM495" s="230" t="s">
        <v>525</v>
      </c>
    </row>
    <row r="496" s="2" customFormat="1" ht="44.25" customHeight="1">
      <c r="A496" s="39"/>
      <c r="B496" s="40"/>
      <c r="C496" s="219" t="s">
        <v>526</v>
      </c>
      <c r="D496" s="219" t="s">
        <v>128</v>
      </c>
      <c r="E496" s="220" t="s">
        <v>527</v>
      </c>
      <c r="F496" s="221" t="s">
        <v>528</v>
      </c>
      <c r="G496" s="222" t="s">
        <v>239</v>
      </c>
      <c r="H496" s="223">
        <v>0.38400000000000001</v>
      </c>
      <c r="I496" s="224"/>
      <c r="J496" s="225">
        <f>ROUND(I496*H496,2)</f>
        <v>0</v>
      </c>
      <c r="K496" s="221" t="s">
        <v>132</v>
      </c>
      <c r="L496" s="45"/>
      <c r="M496" s="226" t="s">
        <v>1</v>
      </c>
      <c r="N496" s="227" t="s">
        <v>44</v>
      </c>
      <c r="O496" s="92"/>
      <c r="P496" s="228">
        <f>O496*H496</f>
        <v>0</v>
      </c>
      <c r="Q496" s="228">
        <v>0</v>
      </c>
      <c r="R496" s="228">
        <f>Q496*H496</f>
        <v>0</v>
      </c>
      <c r="S496" s="228">
        <v>0</v>
      </c>
      <c r="T496" s="229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30" t="s">
        <v>133</v>
      </c>
      <c r="AT496" s="230" t="s">
        <v>128</v>
      </c>
      <c r="AU496" s="230" t="s">
        <v>88</v>
      </c>
      <c r="AY496" s="18" t="s">
        <v>126</v>
      </c>
      <c r="BE496" s="231">
        <f>IF(N496="základní",J496,0)</f>
        <v>0</v>
      </c>
      <c r="BF496" s="231">
        <f>IF(N496="snížená",J496,0)</f>
        <v>0</v>
      </c>
      <c r="BG496" s="231">
        <f>IF(N496="zákl. přenesená",J496,0)</f>
        <v>0</v>
      </c>
      <c r="BH496" s="231">
        <f>IF(N496="sníž. přenesená",J496,0)</f>
        <v>0</v>
      </c>
      <c r="BI496" s="231">
        <f>IF(N496="nulová",J496,0)</f>
        <v>0</v>
      </c>
      <c r="BJ496" s="18" t="s">
        <v>21</v>
      </c>
      <c r="BK496" s="231">
        <f>ROUND(I496*H496,2)</f>
        <v>0</v>
      </c>
      <c r="BL496" s="18" t="s">
        <v>133</v>
      </c>
      <c r="BM496" s="230" t="s">
        <v>529</v>
      </c>
    </row>
    <row r="497" s="2" customFormat="1" ht="44.25" customHeight="1">
      <c r="A497" s="39"/>
      <c r="B497" s="40"/>
      <c r="C497" s="219" t="s">
        <v>530</v>
      </c>
      <c r="D497" s="219" t="s">
        <v>128</v>
      </c>
      <c r="E497" s="220" t="s">
        <v>531</v>
      </c>
      <c r="F497" s="221" t="s">
        <v>532</v>
      </c>
      <c r="G497" s="222" t="s">
        <v>239</v>
      </c>
      <c r="H497" s="223">
        <v>0.79700000000000004</v>
      </c>
      <c r="I497" s="224"/>
      <c r="J497" s="225">
        <f>ROUND(I497*H497,2)</f>
        <v>0</v>
      </c>
      <c r="K497" s="221" t="s">
        <v>132</v>
      </c>
      <c r="L497" s="45"/>
      <c r="M497" s="226" t="s">
        <v>1</v>
      </c>
      <c r="N497" s="227" t="s">
        <v>44</v>
      </c>
      <c r="O497" s="92"/>
      <c r="P497" s="228">
        <f>O497*H497</f>
        <v>0</v>
      </c>
      <c r="Q497" s="228">
        <v>0</v>
      </c>
      <c r="R497" s="228">
        <f>Q497*H497</f>
        <v>0</v>
      </c>
      <c r="S497" s="228">
        <v>0</v>
      </c>
      <c r="T497" s="229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30" t="s">
        <v>133</v>
      </c>
      <c r="AT497" s="230" t="s">
        <v>128</v>
      </c>
      <c r="AU497" s="230" t="s">
        <v>88</v>
      </c>
      <c r="AY497" s="18" t="s">
        <v>126</v>
      </c>
      <c r="BE497" s="231">
        <f>IF(N497="základní",J497,0)</f>
        <v>0</v>
      </c>
      <c r="BF497" s="231">
        <f>IF(N497="snížená",J497,0)</f>
        <v>0</v>
      </c>
      <c r="BG497" s="231">
        <f>IF(N497="zákl. přenesená",J497,0)</f>
        <v>0</v>
      </c>
      <c r="BH497" s="231">
        <f>IF(N497="sníž. přenesená",J497,0)</f>
        <v>0</v>
      </c>
      <c r="BI497" s="231">
        <f>IF(N497="nulová",J497,0)</f>
        <v>0</v>
      </c>
      <c r="BJ497" s="18" t="s">
        <v>21</v>
      </c>
      <c r="BK497" s="231">
        <f>ROUND(I497*H497,2)</f>
        <v>0</v>
      </c>
      <c r="BL497" s="18" t="s">
        <v>133</v>
      </c>
      <c r="BM497" s="230" t="s">
        <v>533</v>
      </c>
    </row>
    <row r="498" s="12" customFormat="1" ht="22.8" customHeight="1">
      <c r="A498" s="12"/>
      <c r="B498" s="203"/>
      <c r="C498" s="204"/>
      <c r="D498" s="205" t="s">
        <v>78</v>
      </c>
      <c r="E498" s="217" t="s">
        <v>534</v>
      </c>
      <c r="F498" s="217" t="s">
        <v>535</v>
      </c>
      <c r="G498" s="204"/>
      <c r="H498" s="204"/>
      <c r="I498" s="207"/>
      <c r="J498" s="218">
        <f>BK498</f>
        <v>0</v>
      </c>
      <c r="K498" s="204"/>
      <c r="L498" s="209"/>
      <c r="M498" s="210"/>
      <c r="N498" s="211"/>
      <c r="O498" s="211"/>
      <c r="P498" s="212">
        <f>SUM(P499:P500)</f>
        <v>0</v>
      </c>
      <c r="Q498" s="211"/>
      <c r="R498" s="212">
        <f>SUM(R499:R500)</f>
        <v>0</v>
      </c>
      <c r="S498" s="211"/>
      <c r="T498" s="213">
        <f>SUM(T499:T500)</f>
        <v>0</v>
      </c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R498" s="214" t="s">
        <v>21</v>
      </c>
      <c r="AT498" s="215" t="s">
        <v>78</v>
      </c>
      <c r="AU498" s="215" t="s">
        <v>21</v>
      </c>
      <c r="AY498" s="214" t="s">
        <v>126</v>
      </c>
      <c r="BK498" s="216">
        <f>SUM(BK499:BK500)</f>
        <v>0</v>
      </c>
    </row>
    <row r="499" s="2" customFormat="1" ht="55.5" customHeight="1">
      <c r="A499" s="39"/>
      <c r="B499" s="40"/>
      <c r="C499" s="219" t="s">
        <v>536</v>
      </c>
      <c r="D499" s="219" t="s">
        <v>128</v>
      </c>
      <c r="E499" s="220" t="s">
        <v>537</v>
      </c>
      <c r="F499" s="221" t="s">
        <v>538</v>
      </c>
      <c r="G499" s="222" t="s">
        <v>239</v>
      </c>
      <c r="H499" s="223">
        <v>91.662000000000006</v>
      </c>
      <c r="I499" s="224"/>
      <c r="J499" s="225">
        <f>ROUND(I499*H499,2)</f>
        <v>0</v>
      </c>
      <c r="K499" s="221" t="s">
        <v>132</v>
      </c>
      <c r="L499" s="45"/>
      <c r="M499" s="226" t="s">
        <v>1</v>
      </c>
      <c r="N499" s="227" t="s">
        <v>44</v>
      </c>
      <c r="O499" s="92"/>
      <c r="P499" s="228">
        <f>O499*H499</f>
        <v>0</v>
      </c>
      <c r="Q499" s="228">
        <v>0</v>
      </c>
      <c r="R499" s="228">
        <f>Q499*H499</f>
        <v>0</v>
      </c>
      <c r="S499" s="228">
        <v>0</v>
      </c>
      <c r="T499" s="229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30" t="s">
        <v>133</v>
      </c>
      <c r="AT499" s="230" t="s">
        <v>128</v>
      </c>
      <c r="AU499" s="230" t="s">
        <v>88</v>
      </c>
      <c r="AY499" s="18" t="s">
        <v>126</v>
      </c>
      <c r="BE499" s="231">
        <f>IF(N499="základní",J499,0)</f>
        <v>0</v>
      </c>
      <c r="BF499" s="231">
        <f>IF(N499="snížená",J499,0)</f>
        <v>0</v>
      </c>
      <c r="BG499" s="231">
        <f>IF(N499="zákl. přenesená",J499,0)</f>
        <v>0</v>
      </c>
      <c r="BH499" s="231">
        <f>IF(N499="sníž. přenesená",J499,0)</f>
        <v>0</v>
      </c>
      <c r="BI499" s="231">
        <f>IF(N499="nulová",J499,0)</f>
        <v>0</v>
      </c>
      <c r="BJ499" s="18" t="s">
        <v>21</v>
      </c>
      <c r="BK499" s="231">
        <f>ROUND(I499*H499,2)</f>
        <v>0</v>
      </c>
      <c r="BL499" s="18" t="s">
        <v>133</v>
      </c>
      <c r="BM499" s="230" t="s">
        <v>539</v>
      </c>
    </row>
    <row r="500" s="2" customFormat="1" ht="62.7" customHeight="1">
      <c r="A500" s="39"/>
      <c r="B500" s="40"/>
      <c r="C500" s="219" t="s">
        <v>540</v>
      </c>
      <c r="D500" s="219" t="s">
        <v>128</v>
      </c>
      <c r="E500" s="220" t="s">
        <v>541</v>
      </c>
      <c r="F500" s="221" t="s">
        <v>542</v>
      </c>
      <c r="G500" s="222" t="s">
        <v>239</v>
      </c>
      <c r="H500" s="223">
        <v>91.662000000000006</v>
      </c>
      <c r="I500" s="224"/>
      <c r="J500" s="225">
        <f>ROUND(I500*H500,2)</f>
        <v>0</v>
      </c>
      <c r="K500" s="221" t="s">
        <v>132</v>
      </c>
      <c r="L500" s="45"/>
      <c r="M500" s="226" t="s">
        <v>1</v>
      </c>
      <c r="N500" s="227" t="s">
        <v>44</v>
      </c>
      <c r="O500" s="92"/>
      <c r="P500" s="228">
        <f>O500*H500</f>
        <v>0</v>
      </c>
      <c r="Q500" s="228">
        <v>0</v>
      </c>
      <c r="R500" s="228">
        <f>Q500*H500</f>
        <v>0</v>
      </c>
      <c r="S500" s="228">
        <v>0</v>
      </c>
      <c r="T500" s="229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30" t="s">
        <v>133</v>
      </c>
      <c r="AT500" s="230" t="s">
        <v>128</v>
      </c>
      <c r="AU500" s="230" t="s">
        <v>88</v>
      </c>
      <c r="AY500" s="18" t="s">
        <v>126</v>
      </c>
      <c r="BE500" s="231">
        <f>IF(N500="základní",J500,0)</f>
        <v>0</v>
      </c>
      <c r="BF500" s="231">
        <f>IF(N500="snížená",J500,0)</f>
        <v>0</v>
      </c>
      <c r="BG500" s="231">
        <f>IF(N500="zákl. přenesená",J500,0)</f>
        <v>0</v>
      </c>
      <c r="BH500" s="231">
        <f>IF(N500="sníž. přenesená",J500,0)</f>
        <v>0</v>
      </c>
      <c r="BI500" s="231">
        <f>IF(N500="nulová",J500,0)</f>
        <v>0</v>
      </c>
      <c r="BJ500" s="18" t="s">
        <v>21</v>
      </c>
      <c r="BK500" s="231">
        <f>ROUND(I500*H500,2)</f>
        <v>0</v>
      </c>
      <c r="BL500" s="18" t="s">
        <v>133</v>
      </c>
      <c r="BM500" s="230" t="s">
        <v>543</v>
      </c>
    </row>
    <row r="501" s="12" customFormat="1" ht="25.92" customHeight="1">
      <c r="A501" s="12"/>
      <c r="B501" s="203"/>
      <c r="C501" s="204"/>
      <c r="D501" s="205" t="s">
        <v>78</v>
      </c>
      <c r="E501" s="206" t="s">
        <v>544</v>
      </c>
      <c r="F501" s="206" t="s">
        <v>545</v>
      </c>
      <c r="G501" s="204"/>
      <c r="H501" s="204"/>
      <c r="I501" s="207"/>
      <c r="J501" s="208">
        <f>BK501</f>
        <v>0</v>
      </c>
      <c r="K501" s="204"/>
      <c r="L501" s="209"/>
      <c r="M501" s="210"/>
      <c r="N501" s="211"/>
      <c r="O501" s="211"/>
      <c r="P501" s="212">
        <f>P502</f>
        <v>0</v>
      </c>
      <c r="Q501" s="211"/>
      <c r="R501" s="212">
        <f>R502</f>
        <v>0</v>
      </c>
      <c r="S501" s="211"/>
      <c r="T501" s="213">
        <f>T502</f>
        <v>0</v>
      </c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R501" s="214" t="s">
        <v>158</v>
      </c>
      <c r="AT501" s="215" t="s">
        <v>78</v>
      </c>
      <c r="AU501" s="215" t="s">
        <v>79</v>
      </c>
      <c r="AY501" s="214" t="s">
        <v>126</v>
      </c>
      <c r="BK501" s="216">
        <f>BK502</f>
        <v>0</v>
      </c>
    </row>
    <row r="502" s="2" customFormat="1" ht="114.9" customHeight="1">
      <c r="A502" s="39"/>
      <c r="B502" s="40"/>
      <c r="C502" s="219" t="s">
        <v>395</v>
      </c>
      <c r="D502" s="219" t="s">
        <v>128</v>
      </c>
      <c r="E502" s="220" t="s">
        <v>546</v>
      </c>
      <c r="F502" s="221" t="s">
        <v>547</v>
      </c>
      <c r="G502" s="222" t="s">
        <v>548</v>
      </c>
      <c r="H502" s="223">
        <v>1</v>
      </c>
      <c r="I502" s="224"/>
      <c r="J502" s="225">
        <f>ROUND(I502*H502,2)</f>
        <v>0</v>
      </c>
      <c r="K502" s="221" t="s">
        <v>1</v>
      </c>
      <c r="L502" s="45"/>
      <c r="M502" s="286" t="s">
        <v>1</v>
      </c>
      <c r="N502" s="287" t="s">
        <v>44</v>
      </c>
      <c r="O502" s="288"/>
      <c r="P502" s="289">
        <f>O502*H502</f>
        <v>0</v>
      </c>
      <c r="Q502" s="289">
        <v>0</v>
      </c>
      <c r="R502" s="289">
        <f>Q502*H502</f>
        <v>0</v>
      </c>
      <c r="S502" s="289">
        <v>0</v>
      </c>
      <c r="T502" s="290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30" t="s">
        <v>133</v>
      </c>
      <c r="AT502" s="230" t="s">
        <v>128</v>
      </c>
      <c r="AU502" s="230" t="s">
        <v>21</v>
      </c>
      <c r="AY502" s="18" t="s">
        <v>126</v>
      </c>
      <c r="BE502" s="231">
        <f>IF(N502="základní",J502,0)</f>
        <v>0</v>
      </c>
      <c r="BF502" s="231">
        <f>IF(N502="snížená",J502,0)</f>
        <v>0</v>
      </c>
      <c r="BG502" s="231">
        <f>IF(N502="zákl. přenesená",J502,0)</f>
        <v>0</v>
      </c>
      <c r="BH502" s="231">
        <f>IF(N502="sníž. přenesená",J502,0)</f>
        <v>0</v>
      </c>
      <c r="BI502" s="231">
        <f>IF(N502="nulová",J502,0)</f>
        <v>0</v>
      </c>
      <c r="BJ502" s="18" t="s">
        <v>21</v>
      </c>
      <c r="BK502" s="231">
        <f>ROUND(I502*H502,2)</f>
        <v>0</v>
      </c>
      <c r="BL502" s="18" t="s">
        <v>133</v>
      </c>
      <c r="BM502" s="230" t="s">
        <v>549</v>
      </c>
    </row>
    <row r="503" s="2" customFormat="1" ht="6.96" customHeight="1">
      <c r="A503" s="39"/>
      <c r="B503" s="67"/>
      <c r="C503" s="68"/>
      <c r="D503" s="68"/>
      <c r="E503" s="68"/>
      <c r="F503" s="68"/>
      <c r="G503" s="68"/>
      <c r="H503" s="68"/>
      <c r="I503" s="68"/>
      <c r="J503" s="68"/>
      <c r="K503" s="68"/>
      <c r="L503" s="45"/>
      <c r="M503" s="39"/>
      <c r="O503" s="39"/>
      <c r="P503" s="39"/>
      <c r="Q503" s="39"/>
      <c r="R503" s="39"/>
      <c r="S503" s="39"/>
      <c r="T503" s="39"/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</row>
  </sheetData>
  <sheetProtection sheet="1" autoFilter="0" formatColumns="0" formatRows="0" objects="1" scenarios="1" spinCount="100000" saltValue="skUusIM+0N6q+2aJSpuYGCfHxVRnzOtf+EilFnaOWbNTM1krIClTRLuiptxpMNA4x6k/taEBOjaRfcDBQqhpgw==" hashValue="S17QWN4FEdwU84bmpkCqb7WsLDttks15gbWza4uWOwRaLP6hlg6qN/yKLI+61BYVtCLdw6NIa+cB0pvgzn56OA==" algorithmName="SHA-512" password="E06C"/>
  <autoFilter ref="C126:K502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92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Stavební úpravy oplocení MŠ Na Ryšavce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550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19</v>
      </c>
      <c r="E11" s="39"/>
      <c r="F11" s="144" t="s">
        <v>1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17. 1. 2024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28</v>
      </c>
      <c r="E14" s="39"/>
      <c r="F14" s="39"/>
      <c r="G14" s="39"/>
      <c r="H14" s="39"/>
      <c r="I14" s="141" t="s">
        <v>29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31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32</v>
      </c>
      <c r="E17" s="39"/>
      <c r="F17" s="39"/>
      <c r="G17" s="39"/>
      <c r="H17" s="39"/>
      <c r="I17" s="141" t="s">
        <v>29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31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34</v>
      </c>
      <c r="E20" s="39"/>
      <c r="F20" s="39"/>
      <c r="G20" s="39"/>
      <c r="H20" s="39"/>
      <c r="I20" s="141" t="s">
        <v>29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35</v>
      </c>
      <c r="F21" s="39"/>
      <c r="G21" s="39"/>
      <c r="H21" s="39"/>
      <c r="I21" s="141" t="s">
        <v>31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37</v>
      </c>
      <c r="E23" s="39"/>
      <c r="F23" s="39"/>
      <c r="G23" s="39"/>
      <c r="H23" s="39"/>
      <c r="I23" s="141" t="s">
        <v>29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31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39</v>
      </c>
      <c r="E30" s="39"/>
      <c r="F30" s="39"/>
      <c r="G30" s="39"/>
      <c r="H30" s="39"/>
      <c r="I30" s="39"/>
      <c r="J30" s="152">
        <f>ROUND(J126,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41</v>
      </c>
      <c r="G32" s="39"/>
      <c r="H32" s="39"/>
      <c r="I32" s="153" t="s">
        <v>40</v>
      </c>
      <c r="J32" s="153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43</v>
      </c>
      <c r="E33" s="141" t="s">
        <v>44</v>
      </c>
      <c r="F33" s="155">
        <f>ROUND((SUM(BE126:BE359)),  2)</f>
        <v>0</v>
      </c>
      <c r="G33" s="39"/>
      <c r="H33" s="39"/>
      <c r="I33" s="156">
        <v>0.20999999999999999</v>
      </c>
      <c r="J33" s="155">
        <f>ROUND(((SUM(BE126:BE359))*I33),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45</v>
      </c>
      <c r="F34" s="155">
        <f>ROUND((SUM(BF126:BF359)),  2)</f>
        <v>0</v>
      </c>
      <c r="G34" s="39"/>
      <c r="H34" s="39"/>
      <c r="I34" s="156">
        <v>0.12</v>
      </c>
      <c r="J34" s="155">
        <f>ROUND(((SUM(BF126:BF359))*I34),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46</v>
      </c>
      <c r="F35" s="155">
        <f>ROUND((SUM(BG126:BG359)),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47</v>
      </c>
      <c r="F36" s="155">
        <f>ROUND((SUM(BH126:BH359)),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48</v>
      </c>
      <c r="F37" s="155">
        <f>ROUND((SUM(BI126:BI359)),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52</v>
      </c>
      <c r="E50" s="165"/>
      <c r="F50" s="165"/>
      <c r="G50" s="164" t="s">
        <v>53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54</v>
      </c>
      <c r="E61" s="167"/>
      <c r="F61" s="168" t="s">
        <v>55</v>
      </c>
      <c r="G61" s="166" t="s">
        <v>54</v>
      </c>
      <c r="H61" s="167"/>
      <c r="I61" s="167"/>
      <c r="J61" s="169" t="s">
        <v>55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56</v>
      </c>
      <c r="E65" s="170"/>
      <c r="F65" s="170"/>
      <c r="G65" s="164" t="s">
        <v>57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54</v>
      </c>
      <c r="E76" s="167"/>
      <c r="F76" s="168" t="s">
        <v>55</v>
      </c>
      <c r="G76" s="166" t="s">
        <v>54</v>
      </c>
      <c r="H76" s="167"/>
      <c r="I76" s="167"/>
      <c r="J76" s="169" t="s">
        <v>55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Stavební úpravy oplocení MŠ Na Ryšavce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Část P7-P8 - Stavební část P7, P8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>Písek</v>
      </c>
      <c r="G89" s="41"/>
      <c r="H89" s="41"/>
      <c r="I89" s="33" t="s">
        <v>24</v>
      </c>
      <c r="J89" s="80" t="str">
        <f>IF(J12="","",J12)</f>
        <v>17. 1. 2024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28</v>
      </c>
      <c r="D91" s="41"/>
      <c r="E91" s="41"/>
      <c r="F91" s="28" t="str">
        <f>E15</f>
        <v xml:space="preserve"> </v>
      </c>
      <c r="G91" s="41"/>
      <c r="H91" s="41"/>
      <c r="I91" s="33" t="s">
        <v>34</v>
      </c>
      <c r="J91" s="37" t="str">
        <f>E21</f>
        <v>KASÍK - PROJKA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32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96</v>
      </c>
      <c r="D94" s="177"/>
      <c r="E94" s="177"/>
      <c r="F94" s="177"/>
      <c r="G94" s="177"/>
      <c r="H94" s="177"/>
      <c r="I94" s="177"/>
      <c r="J94" s="178" t="s">
        <v>97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98</v>
      </c>
      <c r="D96" s="41"/>
      <c r="E96" s="41"/>
      <c r="F96" s="41"/>
      <c r="G96" s="41"/>
      <c r="H96" s="41"/>
      <c r="I96" s="41"/>
      <c r="J96" s="111">
        <f>J126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99</v>
      </c>
    </row>
    <row r="97" s="9" customFormat="1" ht="24.96" customHeight="1">
      <c r="A97" s="9"/>
      <c r="B97" s="180"/>
      <c r="C97" s="181"/>
      <c r="D97" s="182" t="s">
        <v>100</v>
      </c>
      <c r="E97" s="183"/>
      <c r="F97" s="183"/>
      <c r="G97" s="183"/>
      <c r="H97" s="183"/>
      <c r="I97" s="183"/>
      <c r="J97" s="184">
        <f>J127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101</v>
      </c>
      <c r="E98" s="189"/>
      <c r="F98" s="189"/>
      <c r="G98" s="189"/>
      <c r="H98" s="189"/>
      <c r="I98" s="189"/>
      <c r="J98" s="190">
        <f>J128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102</v>
      </c>
      <c r="E99" s="189"/>
      <c r="F99" s="189"/>
      <c r="G99" s="189"/>
      <c r="H99" s="189"/>
      <c r="I99" s="189"/>
      <c r="J99" s="190">
        <f>J205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103</v>
      </c>
      <c r="E100" s="189"/>
      <c r="F100" s="189"/>
      <c r="G100" s="189"/>
      <c r="H100" s="189"/>
      <c r="I100" s="189"/>
      <c r="J100" s="190">
        <f>J231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104</v>
      </c>
      <c r="E101" s="189"/>
      <c r="F101" s="189"/>
      <c r="G101" s="189"/>
      <c r="H101" s="189"/>
      <c r="I101" s="189"/>
      <c r="J101" s="190">
        <f>J283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105</v>
      </c>
      <c r="E102" s="189"/>
      <c r="F102" s="189"/>
      <c r="G102" s="189"/>
      <c r="H102" s="189"/>
      <c r="I102" s="189"/>
      <c r="J102" s="190">
        <f>J293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107</v>
      </c>
      <c r="E103" s="189"/>
      <c r="F103" s="189"/>
      <c r="G103" s="189"/>
      <c r="H103" s="189"/>
      <c r="I103" s="189"/>
      <c r="J103" s="190">
        <f>J300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108</v>
      </c>
      <c r="E104" s="189"/>
      <c r="F104" s="189"/>
      <c r="G104" s="189"/>
      <c r="H104" s="189"/>
      <c r="I104" s="189"/>
      <c r="J104" s="190">
        <f>J346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109</v>
      </c>
      <c r="E105" s="189"/>
      <c r="F105" s="189"/>
      <c r="G105" s="189"/>
      <c r="H105" s="189"/>
      <c r="I105" s="189"/>
      <c r="J105" s="190">
        <f>J355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0"/>
      <c r="C106" s="181"/>
      <c r="D106" s="182" t="s">
        <v>110</v>
      </c>
      <c r="E106" s="183"/>
      <c r="F106" s="183"/>
      <c r="G106" s="183"/>
      <c r="H106" s="183"/>
      <c r="I106" s="183"/>
      <c r="J106" s="184">
        <f>J358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111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175" t="str">
        <f>E7</f>
        <v>Stavební úpravy oplocení MŠ Na Ryšavce</v>
      </c>
      <c r="F116" s="33"/>
      <c r="G116" s="33"/>
      <c r="H116" s="33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93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E9</f>
        <v>Část P7-P8 - Stavební část P7, P8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22</v>
      </c>
      <c r="D120" s="41"/>
      <c r="E120" s="41"/>
      <c r="F120" s="28" t="str">
        <f>F12</f>
        <v>Písek</v>
      </c>
      <c r="G120" s="41"/>
      <c r="H120" s="41"/>
      <c r="I120" s="33" t="s">
        <v>24</v>
      </c>
      <c r="J120" s="80" t="str">
        <f>IF(J12="","",J12)</f>
        <v>17. 1. 2024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25.65" customHeight="1">
      <c r="A122" s="39"/>
      <c r="B122" s="40"/>
      <c r="C122" s="33" t="s">
        <v>28</v>
      </c>
      <c r="D122" s="41"/>
      <c r="E122" s="41"/>
      <c r="F122" s="28" t="str">
        <f>E15</f>
        <v xml:space="preserve"> </v>
      </c>
      <c r="G122" s="41"/>
      <c r="H122" s="41"/>
      <c r="I122" s="33" t="s">
        <v>34</v>
      </c>
      <c r="J122" s="37" t="str">
        <f>E21</f>
        <v>KASÍK - PROJKA s.r.o.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32</v>
      </c>
      <c r="D123" s="41"/>
      <c r="E123" s="41"/>
      <c r="F123" s="28" t="str">
        <f>IF(E18="","",E18)</f>
        <v>Vyplň údaj</v>
      </c>
      <c r="G123" s="41"/>
      <c r="H123" s="41"/>
      <c r="I123" s="33" t="s">
        <v>37</v>
      </c>
      <c r="J123" s="37" t="str">
        <f>E24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192"/>
      <c r="B125" s="193"/>
      <c r="C125" s="194" t="s">
        <v>112</v>
      </c>
      <c r="D125" s="195" t="s">
        <v>64</v>
      </c>
      <c r="E125" s="195" t="s">
        <v>60</v>
      </c>
      <c r="F125" s="195" t="s">
        <v>61</v>
      </c>
      <c r="G125" s="195" t="s">
        <v>113</v>
      </c>
      <c r="H125" s="195" t="s">
        <v>114</v>
      </c>
      <c r="I125" s="195" t="s">
        <v>115</v>
      </c>
      <c r="J125" s="195" t="s">
        <v>97</v>
      </c>
      <c r="K125" s="196" t="s">
        <v>116</v>
      </c>
      <c r="L125" s="197"/>
      <c r="M125" s="101" t="s">
        <v>1</v>
      </c>
      <c r="N125" s="102" t="s">
        <v>43</v>
      </c>
      <c r="O125" s="102" t="s">
        <v>117</v>
      </c>
      <c r="P125" s="102" t="s">
        <v>118</v>
      </c>
      <c r="Q125" s="102" t="s">
        <v>119</v>
      </c>
      <c r="R125" s="102" t="s">
        <v>120</v>
      </c>
      <c r="S125" s="102" t="s">
        <v>121</v>
      </c>
      <c r="T125" s="103" t="s">
        <v>122</v>
      </c>
      <c r="U125" s="192"/>
      <c r="V125" s="192"/>
      <c r="W125" s="192"/>
      <c r="X125" s="192"/>
      <c r="Y125" s="192"/>
      <c r="Z125" s="192"/>
      <c r="AA125" s="192"/>
      <c r="AB125" s="192"/>
      <c r="AC125" s="192"/>
      <c r="AD125" s="192"/>
      <c r="AE125" s="192"/>
    </row>
    <row r="126" s="2" customFormat="1" ht="22.8" customHeight="1">
      <c r="A126" s="39"/>
      <c r="B126" s="40"/>
      <c r="C126" s="108" t="s">
        <v>123</v>
      </c>
      <c r="D126" s="41"/>
      <c r="E126" s="41"/>
      <c r="F126" s="41"/>
      <c r="G126" s="41"/>
      <c r="H126" s="41"/>
      <c r="I126" s="41"/>
      <c r="J126" s="198">
        <f>BK126</f>
        <v>0</v>
      </c>
      <c r="K126" s="41"/>
      <c r="L126" s="45"/>
      <c r="M126" s="104"/>
      <c r="N126" s="199"/>
      <c r="O126" s="105"/>
      <c r="P126" s="200">
        <f>P127+P358</f>
        <v>0</v>
      </c>
      <c r="Q126" s="105"/>
      <c r="R126" s="200">
        <f>R127+R358</f>
        <v>226.44340112999998</v>
      </c>
      <c r="S126" s="105"/>
      <c r="T126" s="201">
        <f>T127+T358</f>
        <v>38.011629999999997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78</v>
      </c>
      <c r="AU126" s="18" t="s">
        <v>99</v>
      </c>
      <c r="BK126" s="202">
        <f>BK127+BK358</f>
        <v>0</v>
      </c>
    </row>
    <row r="127" s="12" customFormat="1" ht="25.92" customHeight="1">
      <c r="A127" s="12"/>
      <c r="B127" s="203"/>
      <c r="C127" s="204"/>
      <c r="D127" s="205" t="s">
        <v>78</v>
      </c>
      <c r="E127" s="206" t="s">
        <v>124</v>
      </c>
      <c r="F127" s="206" t="s">
        <v>125</v>
      </c>
      <c r="G127" s="204"/>
      <c r="H127" s="204"/>
      <c r="I127" s="207"/>
      <c r="J127" s="208">
        <f>BK127</f>
        <v>0</v>
      </c>
      <c r="K127" s="204"/>
      <c r="L127" s="209"/>
      <c r="M127" s="210"/>
      <c r="N127" s="211"/>
      <c r="O127" s="211"/>
      <c r="P127" s="212">
        <f>P128+P205+P231+P283+P293+P300+P346+P355</f>
        <v>0</v>
      </c>
      <c r="Q127" s="211"/>
      <c r="R127" s="212">
        <f>R128+R205+R231+R283+R293+R300+R346+R355</f>
        <v>226.44340112999998</v>
      </c>
      <c r="S127" s="211"/>
      <c r="T127" s="213">
        <f>T128+T205+T231+T283+T293+T300+T346+T355</f>
        <v>38.011629999999997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21</v>
      </c>
      <c r="AT127" s="215" t="s">
        <v>78</v>
      </c>
      <c r="AU127" s="215" t="s">
        <v>79</v>
      </c>
      <c r="AY127" s="214" t="s">
        <v>126</v>
      </c>
      <c r="BK127" s="216">
        <f>BK128+BK205+BK231+BK283+BK293+BK300+BK346+BK355</f>
        <v>0</v>
      </c>
    </row>
    <row r="128" s="12" customFormat="1" ht="22.8" customHeight="1">
      <c r="A128" s="12"/>
      <c r="B128" s="203"/>
      <c r="C128" s="204"/>
      <c r="D128" s="205" t="s">
        <v>78</v>
      </c>
      <c r="E128" s="217" t="s">
        <v>21</v>
      </c>
      <c r="F128" s="217" t="s">
        <v>127</v>
      </c>
      <c r="G128" s="204"/>
      <c r="H128" s="204"/>
      <c r="I128" s="207"/>
      <c r="J128" s="218">
        <f>BK128</f>
        <v>0</v>
      </c>
      <c r="K128" s="204"/>
      <c r="L128" s="209"/>
      <c r="M128" s="210"/>
      <c r="N128" s="211"/>
      <c r="O128" s="211"/>
      <c r="P128" s="212">
        <f>SUM(P129:P204)</f>
        <v>0</v>
      </c>
      <c r="Q128" s="211"/>
      <c r="R128" s="212">
        <f>SUM(R129:R204)</f>
        <v>180.23268999999999</v>
      </c>
      <c r="S128" s="211"/>
      <c r="T128" s="213">
        <f>SUM(T129:T204)</f>
        <v>2.4249999999999998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21</v>
      </c>
      <c r="AT128" s="215" t="s">
        <v>78</v>
      </c>
      <c r="AU128" s="215" t="s">
        <v>21</v>
      </c>
      <c r="AY128" s="214" t="s">
        <v>126</v>
      </c>
      <c r="BK128" s="216">
        <f>SUM(BK129:BK204)</f>
        <v>0</v>
      </c>
    </row>
    <row r="129" s="2" customFormat="1" ht="76.35" customHeight="1">
      <c r="A129" s="39"/>
      <c r="B129" s="40"/>
      <c r="C129" s="219" t="s">
        <v>21</v>
      </c>
      <c r="D129" s="219" t="s">
        <v>128</v>
      </c>
      <c r="E129" s="220" t="s">
        <v>129</v>
      </c>
      <c r="F129" s="221" t="s">
        <v>130</v>
      </c>
      <c r="G129" s="222" t="s">
        <v>131</v>
      </c>
      <c r="H129" s="223">
        <v>4</v>
      </c>
      <c r="I129" s="224"/>
      <c r="J129" s="225">
        <f>ROUND(I129*H129,2)</f>
        <v>0</v>
      </c>
      <c r="K129" s="221" t="s">
        <v>132</v>
      </c>
      <c r="L129" s="45"/>
      <c r="M129" s="226" t="s">
        <v>1</v>
      </c>
      <c r="N129" s="227" t="s">
        <v>44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0.255</v>
      </c>
      <c r="T129" s="229">
        <f>S129*H129</f>
        <v>1.02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133</v>
      </c>
      <c r="AT129" s="230" t="s">
        <v>128</v>
      </c>
      <c r="AU129" s="230" t="s">
        <v>88</v>
      </c>
      <c r="AY129" s="18" t="s">
        <v>126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21</v>
      </c>
      <c r="BK129" s="231">
        <f>ROUND(I129*H129,2)</f>
        <v>0</v>
      </c>
      <c r="BL129" s="18" t="s">
        <v>133</v>
      </c>
      <c r="BM129" s="230" t="s">
        <v>551</v>
      </c>
    </row>
    <row r="130" s="13" customFormat="1">
      <c r="A130" s="13"/>
      <c r="B130" s="232"/>
      <c r="C130" s="233"/>
      <c r="D130" s="234" t="s">
        <v>135</v>
      </c>
      <c r="E130" s="235" t="s">
        <v>1</v>
      </c>
      <c r="F130" s="236" t="s">
        <v>552</v>
      </c>
      <c r="G130" s="233"/>
      <c r="H130" s="235" t="s">
        <v>1</v>
      </c>
      <c r="I130" s="237"/>
      <c r="J130" s="233"/>
      <c r="K130" s="233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135</v>
      </c>
      <c r="AU130" s="242" t="s">
        <v>88</v>
      </c>
      <c r="AV130" s="13" t="s">
        <v>21</v>
      </c>
      <c r="AW130" s="13" t="s">
        <v>36</v>
      </c>
      <c r="AX130" s="13" t="s">
        <v>79</v>
      </c>
      <c r="AY130" s="242" t="s">
        <v>126</v>
      </c>
    </row>
    <row r="131" s="14" customFormat="1">
      <c r="A131" s="14"/>
      <c r="B131" s="243"/>
      <c r="C131" s="244"/>
      <c r="D131" s="234" t="s">
        <v>135</v>
      </c>
      <c r="E131" s="245" t="s">
        <v>1</v>
      </c>
      <c r="F131" s="246" t="s">
        <v>553</v>
      </c>
      <c r="G131" s="244"/>
      <c r="H131" s="247">
        <v>4</v>
      </c>
      <c r="I131" s="248"/>
      <c r="J131" s="244"/>
      <c r="K131" s="244"/>
      <c r="L131" s="249"/>
      <c r="M131" s="250"/>
      <c r="N131" s="251"/>
      <c r="O131" s="251"/>
      <c r="P131" s="251"/>
      <c r="Q131" s="251"/>
      <c r="R131" s="251"/>
      <c r="S131" s="251"/>
      <c r="T131" s="25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3" t="s">
        <v>135</v>
      </c>
      <c r="AU131" s="253" t="s">
        <v>88</v>
      </c>
      <c r="AV131" s="14" t="s">
        <v>88</v>
      </c>
      <c r="AW131" s="14" t="s">
        <v>36</v>
      </c>
      <c r="AX131" s="14" t="s">
        <v>21</v>
      </c>
      <c r="AY131" s="253" t="s">
        <v>126</v>
      </c>
    </row>
    <row r="132" s="2" customFormat="1" ht="55.5" customHeight="1">
      <c r="A132" s="39"/>
      <c r="B132" s="40"/>
      <c r="C132" s="219" t="s">
        <v>88</v>
      </c>
      <c r="D132" s="219" t="s">
        <v>128</v>
      </c>
      <c r="E132" s="220" t="s">
        <v>142</v>
      </c>
      <c r="F132" s="221" t="s">
        <v>143</v>
      </c>
      <c r="G132" s="222" t="s">
        <v>131</v>
      </c>
      <c r="H132" s="223">
        <v>4</v>
      </c>
      <c r="I132" s="224"/>
      <c r="J132" s="225">
        <f>ROUND(I132*H132,2)</f>
        <v>0</v>
      </c>
      <c r="K132" s="221" t="s">
        <v>132</v>
      </c>
      <c r="L132" s="45"/>
      <c r="M132" s="226" t="s">
        <v>1</v>
      </c>
      <c r="N132" s="227" t="s">
        <v>44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0.29999999999999999</v>
      </c>
      <c r="T132" s="229">
        <f>S132*H132</f>
        <v>1.2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133</v>
      </c>
      <c r="AT132" s="230" t="s">
        <v>128</v>
      </c>
      <c r="AU132" s="230" t="s">
        <v>88</v>
      </c>
      <c r="AY132" s="18" t="s">
        <v>126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21</v>
      </c>
      <c r="BK132" s="231">
        <f>ROUND(I132*H132,2)</f>
        <v>0</v>
      </c>
      <c r="BL132" s="18" t="s">
        <v>133</v>
      </c>
      <c r="BM132" s="230" t="s">
        <v>554</v>
      </c>
    </row>
    <row r="133" s="13" customFormat="1">
      <c r="A133" s="13"/>
      <c r="B133" s="232"/>
      <c r="C133" s="233"/>
      <c r="D133" s="234" t="s">
        <v>135</v>
      </c>
      <c r="E133" s="235" t="s">
        <v>1</v>
      </c>
      <c r="F133" s="236" t="s">
        <v>552</v>
      </c>
      <c r="G133" s="233"/>
      <c r="H133" s="235" t="s">
        <v>1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135</v>
      </c>
      <c r="AU133" s="242" t="s">
        <v>88</v>
      </c>
      <c r="AV133" s="13" t="s">
        <v>21</v>
      </c>
      <c r="AW133" s="13" t="s">
        <v>36</v>
      </c>
      <c r="AX133" s="13" t="s">
        <v>79</v>
      </c>
      <c r="AY133" s="242" t="s">
        <v>126</v>
      </c>
    </row>
    <row r="134" s="14" customFormat="1">
      <c r="A134" s="14"/>
      <c r="B134" s="243"/>
      <c r="C134" s="244"/>
      <c r="D134" s="234" t="s">
        <v>135</v>
      </c>
      <c r="E134" s="245" t="s">
        <v>1</v>
      </c>
      <c r="F134" s="246" t="s">
        <v>553</v>
      </c>
      <c r="G134" s="244"/>
      <c r="H134" s="247">
        <v>4</v>
      </c>
      <c r="I134" s="248"/>
      <c r="J134" s="244"/>
      <c r="K134" s="244"/>
      <c r="L134" s="249"/>
      <c r="M134" s="250"/>
      <c r="N134" s="251"/>
      <c r="O134" s="251"/>
      <c r="P134" s="251"/>
      <c r="Q134" s="251"/>
      <c r="R134" s="251"/>
      <c r="S134" s="251"/>
      <c r="T134" s="25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3" t="s">
        <v>135</v>
      </c>
      <c r="AU134" s="253" t="s">
        <v>88</v>
      </c>
      <c r="AV134" s="14" t="s">
        <v>88</v>
      </c>
      <c r="AW134" s="14" t="s">
        <v>36</v>
      </c>
      <c r="AX134" s="14" t="s">
        <v>21</v>
      </c>
      <c r="AY134" s="253" t="s">
        <v>126</v>
      </c>
    </row>
    <row r="135" s="2" customFormat="1" ht="49.05" customHeight="1">
      <c r="A135" s="39"/>
      <c r="B135" s="40"/>
      <c r="C135" s="219" t="s">
        <v>146</v>
      </c>
      <c r="D135" s="219" t="s">
        <v>128</v>
      </c>
      <c r="E135" s="220" t="s">
        <v>147</v>
      </c>
      <c r="F135" s="221" t="s">
        <v>148</v>
      </c>
      <c r="G135" s="222" t="s">
        <v>149</v>
      </c>
      <c r="H135" s="223">
        <v>1</v>
      </c>
      <c r="I135" s="224"/>
      <c r="J135" s="225">
        <f>ROUND(I135*H135,2)</f>
        <v>0</v>
      </c>
      <c r="K135" s="221" t="s">
        <v>132</v>
      </c>
      <c r="L135" s="45"/>
      <c r="M135" s="226" t="s">
        <v>1</v>
      </c>
      <c r="N135" s="227" t="s">
        <v>44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0.20499999999999999</v>
      </c>
      <c r="T135" s="229">
        <f>S135*H135</f>
        <v>0.20499999999999999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133</v>
      </c>
      <c r="AT135" s="230" t="s">
        <v>128</v>
      </c>
      <c r="AU135" s="230" t="s">
        <v>88</v>
      </c>
      <c r="AY135" s="18" t="s">
        <v>126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21</v>
      </c>
      <c r="BK135" s="231">
        <f>ROUND(I135*H135,2)</f>
        <v>0</v>
      </c>
      <c r="BL135" s="18" t="s">
        <v>133</v>
      </c>
      <c r="BM135" s="230" t="s">
        <v>555</v>
      </c>
    </row>
    <row r="136" s="13" customFormat="1">
      <c r="A136" s="13"/>
      <c r="B136" s="232"/>
      <c r="C136" s="233"/>
      <c r="D136" s="234" t="s">
        <v>135</v>
      </c>
      <c r="E136" s="235" t="s">
        <v>1</v>
      </c>
      <c r="F136" s="236" t="s">
        <v>552</v>
      </c>
      <c r="G136" s="233"/>
      <c r="H136" s="235" t="s">
        <v>1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135</v>
      </c>
      <c r="AU136" s="242" t="s">
        <v>88</v>
      </c>
      <c r="AV136" s="13" t="s">
        <v>21</v>
      </c>
      <c r="AW136" s="13" t="s">
        <v>36</v>
      </c>
      <c r="AX136" s="13" t="s">
        <v>79</v>
      </c>
      <c r="AY136" s="242" t="s">
        <v>126</v>
      </c>
    </row>
    <row r="137" s="14" customFormat="1">
      <c r="A137" s="14"/>
      <c r="B137" s="243"/>
      <c r="C137" s="244"/>
      <c r="D137" s="234" t="s">
        <v>135</v>
      </c>
      <c r="E137" s="245" t="s">
        <v>1</v>
      </c>
      <c r="F137" s="246" t="s">
        <v>394</v>
      </c>
      <c r="G137" s="244"/>
      <c r="H137" s="247">
        <v>1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3" t="s">
        <v>135</v>
      </c>
      <c r="AU137" s="253" t="s">
        <v>88</v>
      </c>
      <c r="AV137" s="14" t="s">
        <v>88</v>
      </c>
      <c r="AW137" s="14" t="s">
        <v>36</v>
      </c>
      <c r="AX137" s="14" t="s">
        <v>21</v>
      </c>
      <c r="AY137" s="253" t="s">
        <v>126</v>
      </c>
    </row>
    <row r="138" s="2" customFormat="1" ht="37.8" customHeight="1">
      <c r="A138" s="39"/>
      <c r="B138" s="40"/>
      <c r="C138" s="219" t="s">
        <v>133</v>
      </c>
      <c r="D138" s="219" t="s">
        <v>128</v>
      </c>
      <c r="E138" s="220" t="s">
        <v>159</v>
      </c>
      <c r="F138" s="221" t="s">
        <v>160</v>
      </c>
      <c r="G138" s="222" t="s">
        <v>154</v>
      </c>
      <c r="H138" s="223">
        <v>25.949999999999999</v>
      </c>
      <c r="I138" s="224"/>
      <c r="J138" s="225">
        <f>ROUND(I138*H138,2)</f>
        <v>0</v>
      </c>
      <c r="K138" s="221" t="s">
        <v>132</v>
      </c>
      <c r="L138" s="45"/>
      <c r="M138" s="226" t="s">
        <v>1</v>
      </c>
      <c r="N138" s="227" t="s">
        <v>44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133</v>
      </c>
      <c r="AT138" s="230" t="s">
        <v>128</v>
      </c>
      <c r="AU138" s="230" t="s">
        <v>88</v>
      </c>
      <c r="AY138" s="18" t="s">
        <v>126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21</v>
      </c>
      <c r="BK138" s="231">
        <f>ROUND(I138*H138,2)</f>
        <v>0</v>
      </c>
      <c r="BL138" s="18" t="s">
        <v>133</v>
      </c>
      <c r="BM138" s="230" t="s">
        <v>556</v>
      </c>
    </row>
    <row r="139" s="13" customFormat="1">
      <c r="A139" s="13"/>
      <c r="B139" s="232"/>
      <c r="C139" s="233"/>
      <c r="D139" s="234" t="s">
        <v>135</v>
      </c>
      <c r="E139" s="235" t="s">
        <v>1</v>
      </c>
      <c r="F139" s="236" t="s">
        <v>557</v>
      </c>
      <c r="G139" s="233"/>
      <c r="H139" s="235" t="s">
        <v>1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135</v>
      </c>
      <c r="AU139" s="242" t="s">
        <v>88</v>
      </c>
      <c r="AV139" s="13" t="s">
        <v>21</v>
      </c>
      <c r="AW139" s="13" t="s">
        <v>36</v>
      </c>
      <c r="AX139" s="13" t="s">
        <v>79</v>
      </c>
      <c r="AY139" s="242" t="s">
        <v>126</v>
      </c>
    </row>
    <row r="140" s="13" customFormat="1">
      <c r="A140" s="13"/>
      <c r="B140" s="232"/>
      <c r="C140" s="233"/>
      <c r="D140" s="234" t="s">
        <v>135</v>
      </c>
      <c r="E140" s="235" t="s">
        <v>1</v>
      </c>
      <c r="F140" s="236" t="s">
        <v>558</v>
      </c>
      <c r="G140" s="233"/>
      <c r="H140" s="235" t="s">
        <v>1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135</v>
      </c>
      <c r="AU140" s="242" t="s">
        <v>88</v>
      </c>
      <c r="AV140" s="13" t="s">
        <v>21</v>
      </c>
      <c r="AW140" s="13" t="s">
        <v>36</v>
      </c>
      <c r="AX140" s="13" t="s">
        <v>79</v>
      </c>
      <c r="AY140" s="242" t="s">
        <v>126</v>
      </c>
    </row>
    <row r="141" s="14" customFormat="1">
      <c r="A141" s="14"/>
      <c r="B141" s="243"/>
      <c r="C141" s="244"/>
      <c r="D141" s="234" t="s">
        <v>135</v>
      </c>
      <c r="E141" s="245" t="s">
        <v>1</v>
      </c>
      <c r="F141" s="246" t="s">
        <v>559</v>
      </c>
      <c r="G141" s="244"/>
      <c r="H141" s="247">
        <v>8.9399999999999995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3" t="s">
        <v>135</v>
      </c>
      <c r="AU141" s="253" t="s">
        <v>88</v>
      </c>
      <c r="AV141" s="14" t="s">
        <v>88</v>
      </c>
      <c r="AW141" s="14" t="s">
        <v>36</v>
      </c>
      <c r="AX141" s="14" t="s">
        <v>79</v>
      </c>
      <c r="AY141" s="253" t="s">
        <v>126</v>
      </c>
    </row>
    <row r="142" s="14" customFormat="1">
      <c r="A142" s="14"/>
      <c r="B142" s="243"/>
      <c r="C142" s="244"/>
      <c r="D142" s="234" t="s">
        <v>135</v>
      </c>
      <c r="E142" s="245" t="s">
        <v>1</v>
      </c>
      <c r="F142" s="246" t="s">
        <v>560</v>
      </c>
      <c r="G142" s="244"/>
      <c r="H142" s="247">
        <v>12.24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135</v>
      </c>
      <c r="AU142" s="253" t="s">
        <v>88</v>
      </c>
      <c r="AV142" s="14" t="s">
        <v>88</v>
      </c>
      <c r="AW142" s="14" t="s">
        <v>36</v>
      </c>
      <c r="AX142" s="14" t="s">
        <v>79</v>
      </c>
      <c r="AY142" s="253" t="s">
        <v>126</v>
      </c>
    </row>
    <row r="143" s="13" customFormat="1">
      <c r="A143" s="13"/>
      <c r="B143" s="232"/>
      <c r="C143" s="233"/>
      <c r="D143" s="234" t="s">
        <v>135</v>
      </c>
      <c r="E143" s="235" t="s">
        <v>1</v>
      </c>
      <c r="F143" s="236" t="s">
        <v>561</v>
      </c>
      <c r="G143" s="233"/>
      <c r="H143" s="235" t="s">
        <v>1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135</v>
      </c>
      <c r="AU143" s="242" t="s">
        <v>88</v>
      </c>
      <c r="AV143" s="13" t="s">
        <v>21</v>
      </c>
      <c r="AW143" s="13" t="s">
        <v>36</v>
      </c>
      <c r="AX143" s="13" t="s">
        <v>79</v>
      </c>
      <c r="AY143" s="242" t="s">
        <v>126</v>
      </c>
    </row>
    <row r="144" s="14" customFormat="1">
      <c r="A144" s="14"/>
      <c r="B144" s="243"/>
      <c r="C144" s="244"/>
      <c r="D144" s="234" t="s">
        <v>135</v>
      </c>
      <c r="E144" s="245" t="s">
        <v>1</v>
      </c>
      <c r="F144" s="246" t="s">
        <v>562</v>
      </c>
      <c r="G144" s="244"/>
      <c r="H144" s="247">
        <v>2.1600000000000001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135</v>
      </c>
      <c r="AU144" s="253" t="s">
        <v>88</v>
      </c>
      <c r="AV144" s="14" t="s">
        <v>88</v>
      </c>
      <c r="AW144" s="14" t="s">
        <v>36</v>
      </c>
      <c r="AX144" s="14" t="s">
        <v>79</v>
      </c>
      <c r="AY144" s="253" t="s">
        <v>126</v>
      </c>
    </row>
    <row r="145" s="14" customFormat="1">
      <c r="A145" s="14"/>
      <c r="B145" s="243"/>
      <c r="C145" s="244"/>
      <c r="D145" s="234" t="s">
        <v>135</v>
      </c>
      <c r="E145" s="245" t="s">
        <v>1</v>
      </c>
      <c r="F145" s="246" t="s">
        <v>563</v>
      </c>
      <c r="G145" s="244"/>
      <c r="H145" s="247">
        <v>2.6099999999999999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3" t="s">
        <v>135</v>
      </c>
      <c r="AU145" s="253" t="s">
        <v>88</v>
      </c>
      <c r="AV145" s="14" t="s">
        <v>88</v>
      </c>
      <c r="AW145" s="14" t="s">
        <v>36</v>
      </c>
      <c r="AX145" s="14" t="s">
        <v>79</v>
      </c>
      <c r="AY145" s="253" t="s">
        <v>126</v>
      </c>
    </row>
    <row r="146" s="15" customFormat="1">
      <c r="A146" s="15"/>
      <c r="B146" s="254"/>
      <c r="C146" s="255"/>
      <c r="D146" s="234" t="s">
        <v>135</v>
      </c>
      <c r="E146" s="256" t="s">
        <v>1</v>
      </c>
      <c r="F146" s="257" t="s">
        <v>141</v>
      </c>
      <c r="G146" s="255"/>
      <c r="H146" s="258">
        <v>25.949999999999999</v>
      </c>
      <c r="I146" s="259"/>
      <c r="J146" s="255"/>
      <c r="K146" s="255"/>
      <c r="L146" s="260"/>
      <c r="M146" s="261"/>
      <c r="N146" s="262"/>
      <c r="O146" s="262"/>
      <c r="P146" s="262"/>
      <c r="Q146" s="262"/>
      <c r="R146" s="262"/>
      <c r="S146" s="262"/>
      <c r="T146" s="263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4" t="s">
        <v>135</v>
      </c>
      <c r="AU146" s="264" t="s">
        <v>88</v>
      </c>
      <c r="AV146" s="15" t="s">
        <v>133</v>
      </c>
      <c r="AW146" s="15" t="s">
        <v>36</v>
      </c>
      <c r="AX146" s="15" t="s">
        <v>21</v>
      </c>
      <c r="AY146" s="264" t="s">
        <v>126</v>
      </c>
    </row>
    <row r="147" s="2" customFormat="1" ht="44.25" customHeight="1">
      <c r="A147" s="39"/>
      <c r="B147" s="40"/>
      <c r="C147" s="219" t="s">
        <v>158</v>
      </c>
      <c r="D147" s="219" t="s">
        <v>128</v>
      </c>
      <c r="E147" s="220" t="s">
        <v>176</v>
      </c>
      <c r="F147" s="221" t="s">
        <v>177</v>
      </c>
      <c r="G147" s="222" t="s">
        <v>154</v>
      </c>
      <c r="H147" s="223">
        <v>25.949999999999999</v>
      </c>
      <c r="I147" s="224"/>
      <c r="J147" s="225">
        <f>ROUND(I147*H147,2)</f>
        <v>0</v>
      </c>
      <c r="K147" s="221" t="s">
        <v>132</v>
      </c>
      <c r="L147" s="45"/>
      <c r="M147" s="226" t="s">
        <v>1</v>
      </c>
      <c r="N147" s="227" t="s">
        <v>44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133</v>
      </c>
      <c r="AT147" s="230" t="s">
        <v>128</v>
      </c>
      <c r="AU147" s="230" t="s">
        <v>88</v>
      </c>
      <c r="AY147" s="18" t="s">
        <v>126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21</v>
      </c>
      <c r="BK147" s="231">
        <f>ROUND(I147*H147,2)</f>
        <v>0</v>
      </c>
      <c r="BL147" s="18" t="s">
        <v>133</v>
      </c>
      <c r="BM147" s="230" t="s">
        <v>564</v>
      </c>
    </row>
    <row r="148" s="13" customFormat="1">
      <c r="A148" s="13"/>
      <c r="B148" s="232"/>
      <c r="C148" s="233"/>
      <c r="D148" s="234" t="s">
        <v>135</v>
      </c>
      <c r="E148" s="235" t="s">
        <v>1</v>
      </c>
      <c r="F148" s="236" t="s">
        <v>557</v>
      </c>
      <c r="G148" s="233"/>
      <c r="H148" s="235" t="s">
        <v>1</v>
      </c>
      <c r="I148" s="237"/>
      <c r="J148" s="233"/>
      <c r="K148" s="233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135</v>
      </c>
      <c r="AU148" s="242" t="s">
        <v>88</v>
      </c>
      <c r="AV148" s="13" t="s">
        <v>21</v>
      </c>
      <c r="AW148" s="13" t="s">
        <v>36</v>
      </c>
      <c r="AX148" s="13" t="s">
        <v>79</v>
      </c>
      <c r="AY148" s="242" t="s">
        <v>126</v>
      </c>
    </row>
    <row r="149" s="13" customFormat="1">
      <c r="A149" s="13"/>
      <c r="B149" s="232"/>
      <c r="C149" s="233"/>
      <c r="D149" s="234" t="s">
        <v>135</v>
      </c>
      <c r="E149" s="235" t="s">
        <v>1</v>
      </c>
      <c r="F149" s="236" t="s">
        <v>558</v>
      </c>
      <c r="G149" s="233"/>
      <c r="H149" s="235" t="s">
        <v>1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135</v>
      </c>
      <c r="AU149" s="242" t="s">
        <v>88</v>
      </c>
      <c r="AV149" s="13" t="s">
        <v>21</v>
      </c>
      <c r="AW149" s="13" t="s">
        <v>36</v>
      </c>
      <c r="AX149" s="13" t="s">
        <v>79</v>
      </c>
      <c r="AY149" s="242" t="s">
        <v>126</v>
      </c>
    </row>
    <row r="150" s="14" customFormat="1">
      <c r="A150" s="14"/>
      <c r="B150" s="243"/>
      <c r="C150" s="244"/>
      <c r="D150" s="234" t="s">
        <v>135</v>
      </c>
      <c r="E150" s="245" t="s">
        <v>1</v>
      </c>
      <c r="F150" s="246" t="s">
        <v>559</v>
      </c>
      <c r="G150" s="244"/>
      <c r="H150" s="247">
        <v>8.9399999999999995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135</v>
      </c>
      <c r="AU150" s="253" t="s">
        <v>88</v>
      </c>
      <c r="AV150" s="14" t="s">
        <v>88</v>
      </c>
      <c r="AW150" s="14" t="s">
        <v>36</v>
      </c>
      <c r="AX150" s="14" t="s">
        <v>79</v>
      </c>
      <c r="AY150" s="253" t="s">
        <v>126</v>
      </c>
    </row>
    <row r="151" s="14" customFormat="1">
      <c r="A151" s="14"/>
      <c r="B151" s="243"/>
      <c r="C151" s="244"/>
      <c r="D151" s="234" t="s">
        <v>135</v>
      </c>
      <c r="E151" s="245" t="s">
        <v>1</v>
      </c>
      <c r="F151" s="246" t="s">
        <v>560</v>
      </c>
      <c r="G151" s="244"/>
      <c r="H151" s="247">
        <v>12.24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135</v>
      </c>
      <c r="AU151" s="253" t="s">
        <v>88</v>
      </c>
      <c r="AV151" s="14" t="s">
        <v>88</v>
      </c>
      <c r="AW151" s="14" t="s">
        <v>36</v>
      </c>
      <c r="AX151" s="14" t="s">
        <v>79</v>
      </c>
      <c r="AY151" s="253" t="s">
        <v>126</v>
      </c>
    </row>
    <row r="152" s="13" customFormat="1">
      <c r="A152" s="13"/>
      <c r="B152" s="232"/>
      <c r="C152" s="233"/>
      <c r="D152" s="234" t="s">
        <v>135</v>
      </c>
      <c r="E152" s="235" t="s">
        <v>1</v>
      </c>
      <c r="F152" s="236" t="s">
        <v>561</v>
      </c>
      <c r="G152" s="233"/>
      <c r="H152" s="235" t="s">
        <v>1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135</v>
      </c>
      <c r="AU152" s="242" t="s">
        <v>88</v>
      </c>
      <c r="AV152" s="13" t="s">
        <v>21</v>
      </c>
      <c r="AW152" s="13" t="s">
        <v>36</v>
      </c>
      <c r="AX152" s="13" t="s">
        <v>79</v>
      </c>
      <c r="AY152" s="242" t="s">
        <v>126</v>
      </c>
    </row>
    <row r="153" s="14" customFormat="1">
      <c r="A153" s="14"/>
      <c r="B153" s="243"/>
      <c r="C153" s="244"/>
      <c r="D153" s="234" t="s">
        <v>135</v>
      </c>
      <c r="E153" s="245" t="s">
        <v>1</v>
      </c>
      <c r="F153" s="246" t="s">
        <v>562</v>
      </c>
      <c r="G153" s="244"/>
      <c r="H153" s="247">
        <v>2.1600000000000001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135</v>
      </c>
      <c r="AU153" s="253" t="s">
        <v>88</v>
      </c>
      <c r="AV153" s="14" t="s">
        <v>88</v>
      </c>
      <c r="AW153" s="14" t="s">
        <v>36</v>
      </c>
      <c r="AX153" s="14" t="s">
        <v>79</v>
      </c>
      <c r="AY153" s="253" t="s">
        <v>126</v>
      </c>
    </row>
    <row r="154" s="14" customFormat="1">
      <c r="A154" s="14"/>
      <c r="B154" s="243"/>
      <c r="C154" s="244"/>
      <c r="D154" s="234" t="s">
        <v>135</v>
      </c>
      <c r="E154" s="245" t="s">
        <v>1</v>
      </c>
      <c r="F154" s="246" t="s">
        <v>563</v>
      </c>
      <c r="G154" s="244"/>
      <c r="H154" s="247">
        <v>2.6099999999999999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135</v>
      </c>
      <c r="AU154" s="253" t="s">
        <v>88</v>
      </c>
      <c r="AV154" s="14" t="s">
        <v>88</v>
      </c>
      <c r="AW154" s="14" t="s">
        <v>36</v>
      </c>
      <c r="AX154" s="14" t="s">
        <v>79</v>
      </c>
      <c r="AY154" s="253" t="s">
        <v>126</v>
      </c>
    </row>
    <row r="155" s="15" customFormat="1">
      <c r="A155" s="15"/>
      <c r="B155" s="254"/>
      <c r="C155" s="255"/>
      <c r="D155" s="234" t="s">
        <v>135</v>
      </c>
      <c r="E155" s="256" t="s">
        <v>1</v>
      </c>
      <c r="F155" s="257" t="s">
        <v>141</v>
      </c>
      <c r="G155" s="255"/>
      <c r="H155" s="258">
        <v>25.949999999999999</v>
      </c>
      <c r="I155" s="259"/>
      <c r="J155" s="255"/>
      <c r="K155" s="255"/>
      <c r="L155" s="260"/>
      <c r="M155" s="261"/>
      <c r="N155" s="262"/>
      <c r="O155" s="262"/>
      <c r="P155" s="262"/>
      <c r="Q155" s="262"/>
      <c r="R155" s="262"/>
      <c r="S155" s="262"/>
      <c r="T155" s="263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4" t="s">
        <v>135</v>
      </c>
      <c r="AU155" s="264" t="s">
        <v>88</v>
      </c>
      <c r="AV155" s="15" t="s">
        <v>133</v>
      </c>
      <c r="AW155" s="15" t="s">
        <v>36</v>
      </c>
      <c r="AX155" s="15" t="s">
        <v>21</v>
      </c>
      <c r="AY155" s="264" t="s">
        <v>126</v>
      </c>
    </row>
    <row r="156" s="2" customFormat="1" ht="44.25" customHeight="1">
      <c r="A156" s="39"/>
      <c r="B156" s="40"/>
      <c r="C156" s="219" t="s">
        <v>175</v>
      </c>
      <c r="D156" s="219" t="s">
        <v>128</v>
      </c>
      <c r="E156" s="220" t="s">
        <v>198</v>
      </c>
      <c r="F156" s="221" t="s">
        <v>199</v>
      </c>
      <c r="G156" s="222" t="s">
        <v>154</v>
      </c>
      <c r="H156" s="223">
        <v>90.828000000000003</v>
      </c>
      <c r="I156" s="224"/>
      <c r="J156" s="225">
        <f>ROUND(I156*H156,2)</f>
        <v>0</v>
      </c>
      <c r="K156" s="221" t="s">
        <v>132</v>
      </c>
      <c r="L156" s="45"/>
      <c r="M156" s="226" t="s">
        <v>1</v>
      </c>
      <c r="N156" s="227" t="s">
        <v>44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133</v>
      </c>
      <c r="AT156" s="230" t="s">
        <v>128</v>
      </c>
      <c r="AU156" s="230" t="s">
        <v>88</v>
      </c>
      <c r="AY156" s="18" t="s">
        <v>126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21</v>
      </c>
      <c r="BK156" s="231">
        <f>ROUND(I156*H156,2)</f>
        <v>0</v>
      </c>
      <c r="BL156" s="18" t="s">
        <v>133</v>
      </c>
      <c r="BM156" s="230" t="s">
        <v>565</v>
      </c>
    </row>
    <row r="157" s="13" customFormat="1">
      <c r="A157" s="13"/>
      <c r="B157" s="232"/>
      <c r="C157" s="233"/>
      <c r="D157" s="234" t="s">
        <v>135</v>
      </c>
      <c r="E157" s="235" t="s">
        <v>1</v>
      </c>
      <c r="F157" s="236" t="s">
        <v>566</v>
      </c>
      <c r="G157" s="233"/>
      <c r="H157" s="235" t="s">
        <v>1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135</v>
      </c>
      <c r="AU157" s="242" t="s">
        <v>88</v>
      </c>
      <c r="AV157" s="13" t="s">
        <v>21</v>
      </c>
      <c r="AW157" s="13" t="s">
        <v>36</v>
      </c>
      <c r="AX157" s="13" t="s">
        <v>79</v>
      </c>
      <c r="AY157" s="242" t="s">
        <v>126</v>
      </c>
    </row>
    <row r="158" s="13" customFormat="1">
      <c r="A158" s="13"/>
      <c r="B158" s="232"/>
      <c r="C158" s="233"/>
      <c r="D158" s="234" t="s">
        <v>135</v>
      </c>
      <c r="E158" s="235" t="s">
        <v>1</v>
      </c>
      <c r="F158" s="236" t="s">
        <v>558</v>
      </c>
      <c r="G158" s="233"/>
      <c r="H158" s="235" t="s">
        <v>1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135</v>
      </c>
      <c r="AU158" s="242" t="s">
        <v>88</v>
      </c>
      <c r="AV158" s="13" t="s">
        <v>21</v>
      </c>
      <c r="AW158" s="13" t="s">
        <v>36</v>
      </c>
      <c r="AX158" s="13" t="s">
        <v>79</v>
      </c>
      <c r="AY158" s="242" t="s">
        <v>126</v>
      </c>
    </row>
    <row r="159" s="14" customFormat="1">
      <c r="A159" s="14"/>
      <c r="B159" s="243"/>
      <c r="C159" s="244"/>
      <c r="D159" s="234" t="s">
        <v>135</v>
      </c>
      <c r="E159" s="245" t="s">
        <v>1</v>
      </c>
      <c r="F159" s="246" t="s">
        <v>559</v>
      </c>
      <c r="G159" s="244"/>
      <c r="H159" s="247">
        <v>8.9399999999999995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135</v>
      </c>
      <c r="AU159" s="253" t="s">
        <v>88</v>
      </c>
      <c r="AV159" s="14" t="s">
        <v>88</v>
      </c>
      <c r="AW159" s="14" t="s">
        <v>36</v>
      </c>
      <c r="AX159" s="14" t="s">
        <v>79</v>
      </c>
      <c r="AY159" s="253" t="s">
        <v>126</v>
      </c>
    </row>
    <row r="160" s="14" customFormat="1">
      <c r="A160" s="14"/>
      <c r="B160" s="243"/>
      <c r="C160" s="244"/>
      <c r="D160" s="234" t="s">
        <v>135</v>
      </c>
      <c r="E160" s="245" t="s">
        <v>1</v>
      </c>
      <c r="F160" s="246" t="s">
        <v>560</v>
      </c>
      <c r="G160" s="244"/>
      <c r="H160" s="247">
        <v>12.24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135</v>
      </c>
      <c r="AU160" s="253" t="s">
        <v>88</v>
      </c>
      <c r="AV160" s="14" t="s">
        <v>88</v>
      </c>
      <c r="AW160" s="14" t="s">
        <v>36</v>
      </c>
      <c r="AX160" s="14" t="s">
        <v>79</v>
      </c>
      <c r="AY160" s="253" t="s">
        <v>126</v>
      </c>
    </row>
    <row r="161" s="13" customFormat="1">
      <c r="A161" s="13"/>
      <c r="B161" s="232"/>
      <c r="C161" s="233"/>
      <c r="D161" s="234" t="s">
        <v>135</v>
      </c>
      <c r="E161" s="235" t="s">
        <v>1</v>
      </c>
      <c r="F161" s="236" t="s">
        <v>561</v>
      </c>
      <c r="G161" s="233"/>
      <c r="H161" s="235" t="s">
        <v>1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135</v>
      </c>
      <c r="AU161" s="242" t="s">
        <v>88</v>
      </c>
      <c r="AV161" s="13" t="s">
        <v>21</v>
      </c>
      <c r="AW161" s="13" t="s">
        <v>36</v>
      </c>
      <c r="AX161" s="13" t="s">
        <v>79</v>
      </c>
      <c r="AY161" s="242" t="s">
        <v>126</v>
      </c>
    </row>
    <row r="162" s="14" customFormat="1">
      <c r="A162" s="14"/>
      <c r="B162" s="243"/>
      <c r="C162" s="244"/>
      <c r="D162" s="234" t="s">
        <v>135</v>
      </c>
      <c r="E162" s="245" t="s">
        <v>1</v>
      </c>
      <c r="F162" s="246" t="s">
        <v>562</v>
      </c>
      <c r="G162" s="244"/>
      <c r="H162" s="247">
        <v>2.1600000000000001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3" t="s">
        <v>135</v>
      </c>
      <c r="AU162" s="253" t="s">
        <v>88</v>
      </c>
      <c r="AV162" s="14" t="s">
        <v>88</v>
      </c>
      <c r="AW162" s="14" t="s">
        <v>36</v>
      </c>
      <c r="AX162" s="14" t="s">
        <v>79</v>
      </c>
      <c r="AY162" s="253" t="s">
        <v>126</v>
      </c>
    </row>
    <row r="163" s="14" customFormat="1">
      <c r="A163" s="14"/>
      <c r="B163" s="243"/>
      <c r="C163" s="244"/>
      <c r="D163" s="234" t="s">
        <v>135</v>
      </c>
      <c r="E163" s="245" t="s">
        <v>1</v>
      </c>
      <c r="F163" s="246" t="s">
        <v>563</v>
      </c>
      <c r="G163" s="244"/>
      <c r="H163" s="247">
        <v>2.6099999999999999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135</v>
      </c>
      <c r="AU163" s="253" t="s">
        <v>88</v>
      </c>
      <c r="AV163" s="14" t="s">
        <v>88</v>
      </c>
      <c r="AW163" s="14" t="s">
        <v>36</v>
      </c>
      <c r="AX163" s="14" t="s">
        <v>79</v>
      </c>
      <c r="AY163" s="253" t="s">
        <v>126</v>
      </c>
    </row>
    <row r="164" s="13" customFormat="1">
      <c r="A164" s="13"/>
      <c r="B164" s="232"/>
      <c r="C164" s="233"/>
      <c r="D164" s="234" t="s">
        <v>135</v>
      </c>
      <c r="E164" s="235" t="s">
        <v>1</v>
      </c>
      <c r="F164" s="236" t="s">
        <v>567</v>
      </c>
      <c r="G164" s="233"/>
      <c r="H164" s="235" t="s">
        <v>1</v>
      </c>
      <c r="I164" s="237"/>
      <c r="J164" s="233"/>
      <c r="K164" s="233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135</v>
      </c>
      <c r="AU164" s="242" t="s">
        <v>88</v>
      </c>
      <c r="AV164" s="13" t="s">
        <v>21</v>
      </c>
      <c r="AW164" s="13" t="s">
        <v>36</v>
      </c>
      <c r="AX164" s="13" t="s">
        <v>79</v>
      </c>
      <c r="AY164" s="242" t="s">
        <v>126</v>
      </c>
    </row>
    <row r="165" s="14" customFormat="1">
      <c r="A165" s="14"/>
      <c r="B165" s="243"/>
      <c r="C165" s="244"/>
      <c r="D165" s="234" t="s">
        <v>135</v>
      </c>
      <c r="E165" s="245" t="s">
        <v>1</v>
      </c>
      <c r="F165" s="246" t="s">
        <v>568</v>
      </c>
      <c r="G165" s="244"/>
      <c r="H165" s="247">
        <v>47.700000000000003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3" t="s">
        <v>135</v>
      </c>
      <c r="AU165" s="253" t="s">
        <v>88</v>
      </c>
      <c r="AV165" s="14" t="s">
        <v>88</v>
      </c>
      <c r="AW165" s="14" t="s">
        <v>36</v>
      </c>
      <c r="AX165" s="14" t="s">
        <v>79</v>
      </c>
      <c r="AY165" s="253" t="s">
        <v>126</v>
      </c>
    </row>
    <row r="166" s="14" customFormat="1">
      <c r="A166" s="14"/>
      <c r="B166" s="243"/>
      <c r="C166" s="244"/>
      <c r="D166" s="234" t="s">
        <v>135</v>
      </c>
      <c r="E166" s="245" t="s">
        <v>1</v>
      </c>
      <c r="F166" s="246" t="s">
        <v>569</v>
      </c>
      <c r="G166" s="244"/>
      <c r="H166" s="247">
        <v>17.178000000000001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135</v>
      </c>
      <c r="AU166" s="253" t="s">
        <v>88</v>
      </c>
      <c r="AV166" s="14" t="s">
        <v>88</v>
      </c>
      <c r="AW166" s="14" t="s">
        <v>36</v>
      </c>
      <c r="AX166" s="14" t="s">
        <v>79</v>
      </c>
      <c r="AY166" s="253" t="s">
        <v>126</v>
      </c>
    </row>
    <row r="167" s="15" customFormat="1">
      <c r="A167" s="15"/>
      <c r="B167" s="254"/>
      <c r="C167" s="255"/>
      <c r="D167" s="234" t="s">
        <v>135</v>
      </c>
      <c r="E167" s="256" t="s">
        <v>1</v>
      </c>
      <c r="F167" s="257" t="s">
        <v>141</v>
      </c>
      <c r="G167" s="255"/>
      <c r="H167" s="258">
        <v>90.828000000000003</v>
      </c>
      <c r="I167" s="259"/>
      <c r="J167" s="255"/>
      <c r="K167" s="255"/>
      <c r="L167" s="260"/>
      <c r="M167" s="261"/>
      <c r="N167" s="262"/>
      <c r="O167" s="262"/>
      <c r="P167" s="262"/>
      <c r="Q167" s="262"/>
      <c r="R167" s="262"/>
      <c r="S167" s="262"/>
      <c r="T167" s="263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4" t="s">
        <v>135</v>
      </c>
      <c r="AU167" s="264" t="s">
        <v>88</v>
      </c>
      <c r="AV167" s="15" t="s">
        <v>133</v>
      </c>
      <c r="AW167" s="15" t="s">
        <v>36</v>
      </c>
      <c r="AX167" s="15" t="s">
        <v>21</v>
      </c>
      <c r="AY167" s="264" t="s">
        <v>126</v>
      </c>
    </row>
    <row r="168" s="2" customFormat="1" ht="49.05" customHeight="1">
      <c r="A168" s="39"/>
      <c r="B168" s="40"/>
      <c r="C168" s="219" t="s">
        <v>179</v>
      </c>
      <c r="D168" s="219" t="s">
        <v>128</v>
      </c>
      <c r="E168" s="220" t="s">
        <v>202</v>
      </c>
      <c r="F168" s="221" t="s">
        <v>203</v>
      </c>
      <c r="G168" s="222" t="s">
        <v>154</v>
      </c>
      <c r="H168" s="223">
        <v>90.828000000000003</v>
      </c>
      <c r="I168" s="224"/>
      <c r="J168" s="225">
        <f>ROUND(I168*H168,2)</f>
        <v>0</v>
      </c>
      <c r="K168" s="221" t="s">
        <v>132</v>
      </c>
      <c r="L168" s="45"/>
      <c r="M168" s="226" t="s">
        <v>1</v>
      </c>
      <c r="N168" s="227" t="s">
        <v>44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133</v>
      </c>
      <c r="AT168" s="230" t="s">
        <v>128</v>
      </c>
      <c r="AU168" s="230" t="s">
        <v>88</v>
      </c>
      <c r="AY168" s="18" t="s">
        <v>126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21</v>
      </c>
      <c r="BK168" s="231">
        <f>ROUND(I168*H168,2)</f>
        <v>0</v>
      </c>
      <c r="BL168" s="18" t="s">
        <v>133</v>
      </c>
      <c r="BM168" s="230" t="s">
        <v>570</v>
      </c>
    </row>
    <row r="169" s="13" customFormat="1">
      <c r="A169" s="13"/>
      <c r="B169" s="232"/>
      <c r="C169" s="233"/>
      <c r="D169" s="234" t="s">
        <v>135</v>
      </c>
      <c r="E169" s="235" t="s">
        <v>1</v>
      </c>
      <c r="F169" s="236" t="s">
        <v>566</v>
      </c>
      <c r="G169" s="233"/>
      <c r="H169" s="235" t="s">
        <v>1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135</v>
      </c>
      <c r="AU169" s="242" t="s">
        <v>88</v>
      </c>
      <c r="AV169" s="13" t="s">
        <v>21</v>
      </c>
      <c r="AW169" s="13" t="s">
        <v>36</v>
      </c>
      <c r="AX169" s="13" t="s">
        <v>79</v>
      </c>
      <c r="AY169" s="242" t="s">
        <v>126</v>
      </c>
    </row>
    <row r="170" s="13" customFormat="1">
      <c r="A170" s="13"/>
      <c r="B170" s="232"/>
      <c r="C170" s="233"/>
      <c r="D170" s="234" t="s">
        <v>135</v>
      </c>
      <c r="E170" s="235" t="s">
        <v>1</v>
      </c>
      <c r="F170" s="236" t="s">
        <v>558</v>
      </c>
      <c r="G170" s="233"/>
      <c r="H170" s="235" t="s">
        <v>1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135</v>
      </c>
      <c r="AU170" s="242" t="s">
        <v>88</v>
      </c>
      <c r="AV170" s="13" t="s">
        <v>21</v>
      </c>
      <c r="AW170" s="13" t="s">
        <v>36</v>
      </c>
      <c r="AX170" s="13" t="s">
        <v>79</v>
      </c>
      <c r="AY170" s="242" t="s">
        <v>126</v>
      </c>
    </row>
    <row r="171" s="14" customFormat="1">
      <c r="A171" s="14"/>
      <c r="B171" s="243"/>
      <c r="C171" s="244"/>
      <c r="D171" s="234" t="s">
        <v>135</v>
      </c>
      <c r="E171" s="245" t="s">
        <v>1</v>
      </c>
      <c r="F171" s="246" t="s">
        <v>559</v>
      </c>
      <c r="G171" s="244"/>
      <c r="H171" s="247">
        <v>8.9399999999999995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3" t="s">
        <v>135</v>
      </c>
      <c r="AU171" s="253" t="s">
        <v>88</v>
      </c>
      <c r="AV171" s="14" t="s">
        <v>88</v>
      </c>
      <c r="AW171" s="14" t="s">
        <v>36</v>
      </c>
      <c r="AX171" s="14" t="s">
        <v>79</v>
      </c>
      <c r="AY171" s="253" t="s">
        <v>126</v>
      </c>
    </row>
    <row r="172" s="14" customFormat="1">
      <c r="A172" s="14"/>
      <c r="B172" s="243"/>
      <c r="C172" s="244"/>
      <c r="D172" s="234" t="s">
        <v>135</v>
      </c>
      <c r="E172" s="245" t="s">
        <v>1</v>
      </c>
      <c r="F172" s="246" t="s">
        <v>560</v>
      </c>
      <c r="G172" s="244"/>
      <c r="H172" s="247">
        <v>12.24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3" t="s">
        <v>135</v>
      </c>
      <c r="AU172" s="253" t="s">
        <v>88</v>
      </c>
      <c r="AV172" s="14" t="s">
        <v>88</v>
      </c>
      <c r="AW172" s="14" t="s">
        <v>36</v>
      </c>
      <c r="AX172" s="14" t="s">
        <v>79</v>
      </c>
      <c r="AY172" s="253" t="s">
        <v>126</v>
      </c>
    </row>
    <row r="173" s="13" customFormat="1">
      <c r="A173" s="13"/>
      <c r="B173" s="232"/>
      <c r="C173" s="233"/>
      <c r="D173" s="234" t="s">
        <v>135</v>
      </c>
      <c r="E173" s="235" t="s">
        <v>1</v>
      </c>
      <c r="F173" s="236" t="s">
        <v>561</v>
      </c>
      <c r="G173" s="233"/>
      <c r="H173" s="235" t="s">
        <v>1</v>
      </c>
      <c r="I173" s="237"/>
      <c r="J173" s="233"/>
      <c r="K173" s="233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135</v>
      </c>
      <c r="AU173" s="242" t="s">
        <v>88</v>
      </c>
      <c r="AV173" s="13" t="s">
        <v>21</v>
      </c>
      <c r="AW173" s="13" t="s">
        <v>36</v>
      </c>
      <c r="AX173" s="13" t="s">
        <v>79</v>
      </c>
      <c r="AY173" s="242" t="s">
        <v>126</v>
      </c>
    </row>
    <row r="174" s="14" customFormat="1">
      <c r="A174" s="14"/>
      <c r="B174" s="243"/>
      <c r="C174" s="244"/>
      <c r="D174" s="234" t="s">
        <v>135</v>
      </c>
      <c r="E174" s="245" t="s">
        <v>1</v>
      </c>
      <c r="F174" s="246" t="s">
        <v>562</v>
      </c>
      <c r="G174" s="244"/>
      <c r="H174" s="247">
        <v>2.1600000000000001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3" t="s">
        <v>135</v>
      </c>
      <c r="AU174" s="253" t="s">
        <v>88</v>
      </c>
      <c r="AV174" s="14" t="s">
        <v>88</v>
      </c>
      <c r="AW174" s="14" t="s">
        <v>36</v>
      </c>
      <c r="AX174" s="14" t="s">
        <v>79</v>
      </c>
      <c r="AY174" s="253" t="s">
        <v>126</v>
      </c>
    </row>
    <row r="175" s="14" customFormat="1">
      <c r="A175" s="14"/>
      <c r="B175" s="243"/>
      <c r="C175" s="244"/>
      <c r="D175" s="234" t="s">
        <v>135</v>
      </c>
      <c r="E175" s="245" t="s">
        <v>1</v>
      </c>
      <c r="F175" s="246" t="s">
        <v>563</v>
      </c>
      <c r="G175" s="244"/>
      <c r="H175" s="247">
        <v>2.6099999999999999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3" t="s">
        <v>135</v>
      </c>
      <c r="AU175" s="253" t="s">
        <v>88</v>
      </c>
      <c r="AV175" s="14" t="s">
        <v>88</v>
      </c>
      <c r="AW175" s="14" t="s">
        <v>36</v>
      </c>
      <c r="AX175" s="14" t="s">
        <v>79</v>
      </c>
      <c r="AY175" s="253" t="s">
        <v>126</v>
      </c>
    </row>
    <row r="176" s="13" customFormat="1">
      <c r="A176" s="13"/>
      <c r="B176" s="232"/>
      <c r="C176" s="233"/>
      <c r="D176" s="234" t="s">
        <v>135</v>
      </c>
      <c r="E176" s="235" t="s">
        <v>1</v>
      </c>
      <c r="F176" s="236" t="s">
        <v>567</v>
      </c>
      <c r="G176" s="233"/>
      <c r="H176" s="235" t="s">
        <v>1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135</v>
      </c>
      <c r="AU176" s="242" t="s">
        <v>88</v>
      </c>
      <c r="AV176" s="13" t="s">
        <v>21</v>
      </c>
      <c r="AW176" s="13" t="s">
        <v>36</v>
      </c>
      <c r="AX176" s="13" t="s">
        <v>79</v>
      </c>
      <c r="AY176" s="242" t="s">
        <v>126</v>
      </c>
    </row>
    <row r="177" s="14" customFormat="1">
      <c r="A177" s="14"/>
      <c r="B177" s="243"/>
      <c r="C177" s="244"/>
      <c r="D177" s="234" t="s">
        <v>135</v>
      </c>
      <c r="E177" s="245" t="s">
        <v>1</v>
      </c>
      <c r="F177" s="246" t="s">
        <v>568</v>
      </c>
      <c r="G177" s="244"/>
      <c r="H177" s="247">
        <v>47.700000000000003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3" t="s">
        <v>135</v>
      </c>
      <c r="AU177" s="253" t="s">
        <v>88</v>
      </c>
      <c r="AV177" s="14" t="s">
        <v>88</v>
      </c>
      <c r="AW177" s="14" t="s">
        <v>36</v>
      </c>
      <c r="AX177" s="14" t="s">
        <v>79</v>
      </c>
      <c r="AY177" s="253" t="s">
        <v>126</v>
      </c>
    </row>
    <row r="178" s="14" customFormat="1">
      <c r="A178" s="14"/>
      <c r="B178" s="243"/>
      <c r="C178" s="244"/>
      <c r="D178" s="234" t="s">
        <v>135</v>
      </c>
      <c r="E178" s="245" t="s">
        <v>1</v>
      </c>
      <c r="F178" s="246" t="s">
        <v>569</v>
      </c>
      <c r="G178" s="244"/>
      <c r="H178" s="247">
        <v>17.178000000000001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3" t="s">
        <v>135</v>
      </c>
      <c r="AU178" s="253" t="s">
        <v>88</v>
      </c>
      <c r="AV178" s="14" t="s">
        <v>88</v>
      </c>
      <c r="AW178" s="14" t="s">
        <v>36</v>
      </c>
      <c r="AX178" s="14" t="s">
        <v>79</v>
      </c>
      <c r="AY178" s="253" t="s">
        <v>126</v>
      </c>
    </row>
    <row r="179" s="15" customFormat="1">
      <c r="A179" s="15"/>
      <c r="B179" s="254"/>
      <c r="C179" s="255"/>
      <c r="D179" s="234" t="s">
        <v>135</v>
      </c>
      <c r="E179" s="256" t="s">
        <v>1</v>
      </c>
      <c r="F179" s="257" t="s">
        <v>141</v>
      </c>
      <c r="G179" s="255"/>
      <c r="H179" s="258">
        <v>90.828000000000003</v>
      </c>
      <c r="I179" s="259"/>
      <c r="J179" s="255"/>
      <c r="K179" s="255"/>
      <c r="L179" s="260"/>
      <c r="M179" s="261"/>
      <c r="N179" s="262"/>
      <c r="O179" s="262"/>
      <c r="P179" s="262"/>
      <c r="Q179" s="262"/>
      <c r="R179" s="262"/>
      <c r="S179" s="262"/>
      <c r="T179" s="263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4" t="s">
        <v>135</v>
      </c>
      <c r="AU179" s="264" t="s">
        <v>88</v>
      </c>
      <c r="AV179" s="15" t="s">
        <v>133</v>
      </c>
      <c r="AW179" s="15" t="s">
        <v>36</v>
      </c>
      <c r="AX179" s="15" t="s">
        <v>21</v>
      </c>
      <c r="AY179" s="264" t="s">
        <v>126</v>
      </c>
    </row>
    <row r="180" s="2" customFormat="1" ht="37.8" customHeight="1">
      <c r="A180" s="39"/>
      <c r="B180" s="40"/>
      <c r="C180" s="219" t="s">
        <v>185</v>
      </c>
      <c r="D180" s="219" t="s">
        <v>128</v>
      </c>
      <c r="E180" s="220" t="s">
        <v>210</v>
      </c>
      <c r="F180" s="221" t="s">
        <v>211</v>
      </c>
      <c r="G180" s="222" t="s">
        <v>154</v>
      </c>
      <c r="H180" s="223">
        <v>51.899999999999999</v>
      </c>
      <c r="I180" s="224"/>
      <c r="J180" s="225">
        <f>ROUND(I180*H180,2)</f>
        <v>0</v>
      </c>
      <c r="K180" s="221" t="s">
        <v>132</v>
      </c>
      <c r="L180" s="45"/>
      <c r="M180" s="226" t="s">
        <v>1</v>
      </c>
      <c r="N180" s="227" t="s">
        <v>44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133</v>
      </c>
      <c r="AT180" s="230" t="s">
        <v>128</v>
      </c>
      <c r="AU180" s="230" t="s">
        <v>88</v>
      </c>
      <c r="AY180" s="18" t="s">
        <v>126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21</v>
      </c>
      <c r="BK180" s="231">
        <f>ROUND(I180*H180,2)</f>
        <v>0</v>
      </c>
      <c r="BL180" s="18" t="s">
        <v>133</v>
      </c>
      <c r="BM180" s="230" t="s">
        <v>571</v>
      </c>
    </row>
    <row r="181" s="13" customFormat="1">
      <c r="A181" s="13"/>
      <c r="B181" s="232"/>
      <c r="C181" s="233"/>
      <c r="D181" s="234" t="s">
        <v>135</v>
      </c>
      <c r="E181" s="235" t="s">
        <v>1</v>
      </c>
      <c r="F181" s="236" t="s">
        <v>183</v>
      </c>
      <c r="G181" s="233"/>
      <c r="H181" s="235" t="s">
        <v>1</v>
      </c>
      <c r="I181" s="237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135</v>
      </c>
      <c r="AU181" s="242" t="s">
        <v>88</v>
      </c>
      <c r="AV181" s="13" t="s">
        <v>21</v>
      </c>
      <c r="AW181" s="13" t="s">
        <v>36</v>
      </c>
      <c r="AX181" s="13" t="s">
        <v>79</v>
      </c>
      <c r="AY181" s="242" t="s">
        <v>126</v>
      </c>
    </row>
    <row r="182" s="13" customFormat="1">
      <c r="A182" s="13"/>
      <c r="B182" s="232"/>
      <c r="C182" s="233"/>
      <c r="D182" s="234" t="s">
        <v>135</v>
      </c>
      <c r="E182" s="235" t="s">
        <v>1</v>
      </c>
      <c r="F182" s="236" t="s">
        <v>162</v>
      </c>
      <c r="G182" s="233"/>
      <c r="H182" s="235" t="s">
        <v>1</v>
      </c>
      <c r="I182" s="237"/>
      <c r="J182" s="233"/>
      <c r="K182" s="233"/>
      <c r="L182" s="238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135</v>
      </c>
      <c r="AU182" s="242" t="s">
        <v>88</v>
      </c>
      <c r="AV182" s="13" t="s">
        <v>21</v>
      </c>
      <c r="AW182" s="13" t="s">
        <v>36</v>
      </c>
      <c r="AX182" s="13" t="s">
        <v>79</v>
      </c>
      <c r="AY182" s="242" t="s">
        <v>126</v>
      </c>
    </row>
    <row r="183" s="13" customFormat="1">
      <c r="A183" s="13"/>
      <c r="B183" s="232"/>
      <c r="C183" s="233"/>
      <c r="D183" s="234" t="s">
        <v>135</v>
      </c>
      <c r="E183" s="235" t="s">
        <v>1</v>
      </c>
      <c r="F183" s="236" t="s">
        <v>558</v>
      </c>
      <c r="G183" s="233"/>
      <c r="H183" s="235" t="s">
        <v>1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2" t="s">
        <v>135</v>
      </c>
      <c r="AU183" s="242" t="s">
        <v>88</v>
      </c>
      <c r="AV183" s="13" t="s">
        <v>21</v>
      </c>
      <c r="AW183" s="13" t="s">
        <v>36</v>
      </c>
      <c r="AX183" s="13" t="s">
        <v>79</v>
      </c>
      <c r="AY183" s="242" t="s">
        <v>126</v>
      </c>
    </row>
    <row r="184" s="14" customFormat="1">
      <c r="A184" s="14"/>
      <c r="B184" s="243"/>
      <c r="C184" s="244"/>
      <c r="D184" s="234" t="s">
        <v>135</v>
      </c>
      <c r="E184" s="245" t="s">
        <v>1</v>
      </c>
      <c r="F184" s="246" t="s">
        <v>559</v>
      </c>
      <c r="G184" s="244"/>
      <c r="H184" s="247">
        <v>8.9399999999999995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3" t="s">
        <v>135</v>
      </c>
      <c r="AU184" s="253" t="s">
        <v>88</v>
      </c>
      <c r="AV184" s="14" t="s">
        <v>88</v>
      </c>
      <c r="AW184" s="14" t="s">
        <v>36</v>
      </c>
      <c r="AX184" s="14" t="s">
        <v>79</v>
      </c>
      <c r="AY184" s="253" t="s">
        <v>126</v>
      </c>
    </row>
    <row r="185" s="14" customFormat="1">
      <c r="A185" s="14"/>
      <c r="B185" s="243"/>
      <c r="C185" s="244"/>
      <c r="D185" s="234" t="s">
        <v>135</v>
      </c>
      <c r="E185" s="245" t="s">
        <v>1</v>
      </c>
      <c r="F185" s="246" t="s">
        <v>560</v>
      </c>
      <c r="G185" s="244"/>
      <c r="H185" s="247">
        <v>12.24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3" t="s">
        <v>135</v>
      </c>
      <c r="AU185" s="253" t="s">
        <v>88</v>
      </c>
      <c r="AV185" s="14" t="s">
        <v>88</v>
      </c>
      <c r="AW185" s="14" t="s">
        <v>36</v>
      </c>
      <c r="AX185" s="14" t="s">
        <v>79</v>
      </c>
      <c r="AY185" s="253" t="s">
        <v>126</v>
      </c>
    </row>
    <row r="186" s="13" customFormat="1">
      <c r="A186" s="13"/>
      <c r="B186" s="232"/>
      <c r="C186" s="233"/>
      <c r="D186" s="234" t="s">
        <v>135</v>
      </c>
      <c r="E186" s="235" t="s">
        <v>1</v>
      </c>
      <c r="F186" s="236" t="s">
        <v>561</v>
      </c>
      <c r="G186" s="233"/>
      <c r="H186" s="235" t="s">
        <v>1</v>
      </c>
      <c r="I186" s="237"/>
      <c r="J186" s="233"/>
      <c r="K186" s="233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135</v>
      </c>
      <c r="AU186" s="242" t="s">
        <v>88</v>
      </c>
      <c r="AV186" s="13" t="s">
        <v>21</v>
      </c>
      <c r="AW186" s="13" t="s">
        <v>36</v>
      </c>
      <c r="AX186" s="13" t="s">
        <v>79</v>
      </c>
      <c r="AY186" s="242" t="s">
        <v>126</v>
      </c>
    </row>
    <row r="187" s="14" customFormat="1">
      <c r="A187" s="14"/>
      <c r="B187" s="243"/>
      <c r="C187" s="244"/>
      <c r="D187" s="234" t="s">
        <v>135</v>
      </c>
      <c r="E187" s="245" t="s">
        <v>1</v>
      </c>
      <c r="F187" s="246" t="s">
        <v>562</v>
      </c>
      <c r="G187" s="244"/>
      <c r="H187" s="247">
        <v>2.1600000000000001</v>
      </c>
      <c r="I187" s="248"/>
      <c r="J187" s="244"/>
      <c r="K187" s="244"/>
      <c r="L187" s="249"/>
      <c r="M187" s="250"/>
      <c r="N187" s="251"/>
      <c r="O187" s="251"/>
      <c r="P187" s="251"/>
      <c r="Q187" s="251"/>
      <c r="R187" s="251"/>
      <c r="S187" s="251"/>
      <c r="T187" s="25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3" t="s">
        <v>135</v>
      </c>
      <c r="AU187" s="253" t="s">
        <v>88</v>
      </c>
      <c r="AV187" s="14" t="s">
        <v>88</v>
      </c>
      <c r="AW187" s="14" t="s">
        <v>36</v>
      </c>
      <c r="AX187" s="14" t="s">
        <v>79</v>
      </c>
      <c r="AY187" s="253" t="s">
        <v>126</v>
      </c>
    </row>
    <row r="188" s="14" customFormat="1">
      <c r="A188" s="14"/>
      <c r="B188" s="243"/>
      <c r="C188" s="244"/>
      <c r="D188" s="234" t="s">
        <v>135</v>
      </c>
      <c r="E188" s="245" t="s">
        <v>1</v>
      </c>
      <c r="F188" s="246" t="s">
        <v>563</v>
      </c>
      <c r="G188" s="244"/>
      <c r="H188" s="247">
        <v>2.6099999999999999</v>
      </c>
      <c r="I188" s="248"/>
      <c r="J188" s="244"/>
      <c r="K188" s="244"/>
      <c r="L188" s="249"/>
      <c r="M188" s="250"/>
      <c r="N188" s="251"/>
      <c r="O188" s="251"/>
      <c r="P188" s="251"/>
      <c r="Q188" s="251"/>
      <c r="R188" s="251"/>
      <c r="S188" s="251"/>
      <c r="T188" s="25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3" t="s">
        <v>135</v>
      </c>
      <c r="AU188" s="253" t="s">
        <v>88</v>
      </c>
      <c r="AV188" s="14" t="s">
        <v>88</v>
      </c>
      <c r="AW188" s="14" t="s">
        <v>36</v>
      </c>
      <c r="AX188" s="14" t="s">
        <v>79</v>
      </c>
      <c r="AY188" s="253" t="s">
        <v>126</v>
      </c>
    </row>
    <row r="189" s="16" customFormat="1">
      <c r="A189" s="16"/>
      <c r="B189" s="265"/>
      <c r="C189" s="266"/>
      <c r="D189" s="234" t="s">
        <v>135</v>
      </c>
      <c r="E189" s="267" t="s">
        <v>1</v>
      </c>
      <c r="F189" s="268" t="s">
        <v>184</v>
      </c>
      <c r="G189" s="266"/>
      <c r="H189" s="269">
        <v>25.949999999999999</v>
      </c>
      <c r="I189" s="270"/>
      <c r="J189" s="266"/>
      <c r="K189" s="266"/>
      <c r="L189" s="271"/>
      <c r="M189" s="272"/>
      <c r="N189" s="273"/>
      <c r="O189" s="273"/>
      <c r="P189" s="273"/>
      <c r="Q189" s="273"/>
      <c r="R189" s="273"/>
      <c r="S189" s="273"/>
      <c r="T189" s="274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T189" s="275" t="s">
        <v>135</v>
      </c>
      <c r="AU189" s="275" t="s">
        <v>88</v>
      </c>
      <c r="AV189" s="16" t="s">
        <v>146</v>
      </c>
      <c r="AW189" s="16" t="s">
        <v>36</v>
      </c>
      <c r="AX189" s="16" t="s">
        <v>79</v>
      </c>
      <c r="AY189" s="275" t="s">
        <v>126</v>
      </c>
    </row>
    <row r="190" s="13" customFormat="1">
      <c r="A190" s="13"/>
      <c r="B190" s="232"/>
      <c r="C190" s="233"/>
      <c r="D190" s="234" t="s">
        <v>135</v>
      </c>
      <c r="E190" s="235" t="s">
        <v>1</v>
      </c>
      <c r="F190" s="236" t="s">
        <v>572</v>
      </c>
      <c r="G190" s="233"/>
      <c r="H190" s="235" t="s">
        <v>1</v>
      </c>
      <c r="I190" s="237"/>
      <c r="J190" s="233"/>
      <c r="K190" s="233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135</v>
      </c>
      <c r="AU190" s="242" t="s">
        <v>88</v>
      </c>
      <c r="AV190" s="13" t="s">
        <v>21</v>
      </c>
      <c r="AW190" s="13" t="s">
        <v>36</v>
      </c>
      <c r="AX190" s="13" t="s">
        <v>79</v>
      </c>
      <c r="AY190" s="242" t="s">
        <v>126</v>
      </c>
    </row>
    <row r="191" s="14" customFormat="1">
      <c r="A191" s="14"/>
      <c r="B191" s="243"/>
      <c r="C191" s="244"/>
      <c r="D191" s="234" t="s">
        <v>135</v>
      </c>
      <c r="E191" s="245" t="s">
        <v>1</v>
      </c>
      <c r="F191" s="246" t="s">
        <v>573</v>
      </c>
      <c r="G191" s="244"/>
      <c r="H191" s="247">
        <v>25.949999999999999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3" t="s">
        <v>135</v>
      </c>
      <c r="AU191" s="253" t="s">
        <v>88</v>
      </c>
      <c r="AV191" s="14" t="s">
        <v>88</v>
      </c>
      <c r="AW191" s="14" t="s">
        <v>36</v>
      </c>
      <c r="AX191" s="14" t="s">
        <v>79</v>
      </c>
      <c r="AY191" s="253" t="s">
        <v>126</v>
      </c>
    </row>
    <row r="192" s="15" customFormat="1">
      <c r="A192" s="15"/>
      <c r="B192" s="254"/>
      <c r="C192" s="255"/>
      <c r="D192" s="234" t="s">
        <v>135</v>
      </c>
      <c r="E192" s="256" t="s">
        <v>1</v>
      </c>
      <c r="F192" s="257" t="s">
        <v>141</v>
      </c>
      <c r="G192" s="255"/>
      <c r="H192" s="258">
        <v>51.899999999999999</v>
      </c>
      <c r="I192" s="259"/>
      <c r="J192" s="255"/>
      <c r="K192" s="255"/>
      <c r="L192" s="260"/>
      <c r="M192" s="261"/>
      <c r="N192" s="262"/>
      <c r="O192" s="262"/>
      <c r="P192" s="262"/>
      <c r="Q192" s="262"/>
      <c r="R192" s="262"/>
      <c r="S192" s="262"/>
      <c r="T192" s="263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4" t="s">
        <v>135</v>
      </c>
      <c r="AU192" s="264" t="s">
        <v>88</v>
      </c>
      <c r="AV192" s="15" t="s">
        <v>133</v>
      </c>
      <c r="AW192" s="15" t="s">
        <v>36</v>
      </c>
      <c r="AX192" s="15" t="s">
        <v>21</v>
      </c>
      <c r="AY192" s="264" t="s">
        <v>126</v>
      </c>
    </row>
    <row r="193" s="2" customFormat="1" ht="37.8" customHeight="1">
      <c r="A193" s="39"/>
      <c r="B193" s="40"/>
      <c r="C193" s="219" t="s">
        <v>193</v>
      </c>
      <c r="D193" s="219" t="s">
        <v>128</v>
      </c>
      <c r="E193" s="220" t="s">
        <v>216</v>
      </c>
      <c r="F193" s="221" t="s">
        <v>217</v>
      </c>
      <c r="G193" s="222" t="s">
        <v>131</v>
      </c>
      <c r="H193" s="223">
        <v>134.5</v>
      </c>
      <c r="I193" s="224"/>
      <c r="J193" s="225">
        <f>ROUND(I193*H193,2)</f>
        <v>0</v>
      </c>
      <c r="K193" s="221" t="s">
        <v>132</v>
      </c>
      <c r="L193" s="45"/>
      <c r="M193" s="226" t="s">
        <v>1</v>
      </c>
      <c r="N193" s="227" t="s">
        <v>44</v>
      </c>
      <c r="O193" s="92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133</v>
      </c>
      <c r="AT193" s="230" t="s">
        <v>128</v>
      </c>
      <c r="AU193" s="230" t="s">
        <v>88</v>
      </c>
      <c r="AY193" s="18" t="s">
        <v>126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21</v>
      </c>
      <c r="BK193" s="231">
        <f>ROUND(I193*H193,2)</f>
        <v>0</v>
      </c>
      <c r="BL193" s="18" t="s">
        <v>133</v>
      </c>
      <c r="BM193" s="230" t="s">
        <v>574</v>
      </c>
    </row>
    <row r="194" s="13" customFormat="1">
      <c r="A194" s="13"/>
      <c r="B194" s="232"/>
      <c r="C194" s="233"/>
      <c r="D194" s="234" t="s">
        <v>135</v>
      </c>
      <c r="E194" s="235" t="s">
        <v>1</v>
      </c>
      <c r="F194" s="236" t="s">
        <v>575</v>
      </c>
      <c r="G194" s="233"/>
      <c r="H194" s="235" t="s">
        <v>1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135</v>
      </c>
      <c r="AU194" s="242" t="s">
        <v>88</v>
      </c>
      <c r="AV194" s="13" t="s">
        <v>21</v>
      </c>
      <c r="AW194" s="13" t="s">
        <v>36</v>
      </c>
      <c r="AX194" s="13" t="s">
        <v>79</v>
      </c>
      <c r="AY194" s="242" t="s">
        <v>126</v>
      </c>
    </row>
    <row r="195" s="14" customFormat="1">
      <c r="A195" s="14"/>
      <c r="B195" s="243"/>
      <c r="C195" s="244"/>
      <c r="D195" s="234" t="s">
        <v>135</v>
      </c>
      <c r="E195" s="245" t="s">
        <v>1</v>
      </c>
      <c r="F195" s="246" t="s">
        <v>576</v>
      </c>
      <c r="G195" s="244"/>
      <c r="H195" s="247">
        <v>134.5</v>
      </c>
      <c r="I195" s="248"/>
      <c r="J195" s="244"/>
      <c r="K195" s="244"/>
      <c r="L195" s="249"/>
      <c r="M195" s="250"/>
      <c r="N195" s="251"/>
      <c r="O195" s="251"/>
      <c r="P195" s="251"/>
      <c r="Q195" s="251"/>
      <c r="R195" s="251"/>
      <c r="S195" s="251"/>
      <c r="T195" s="25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3" t="s">
        <v>135</v>
      </c>
      <c r="AU195" s="253" t="s">
        <v>88</v>
      </c>
      <c r="AV195" s="14" t="s">
        <v>88</v>
      </c>
      <c r="AW195" s="14" t="s">
        <v>36</v>
      </c>
      <c r="AX195" s="14" t="s">
        <v>21</v>
      </c>
      <c r="AY195" s="253" t="s">
        <v>126</v>
      </c>
    </row>
    <row r="196" s="2" customFormat="1" ht="16.5" customHeight="1">
      <c r="A196" s="39"/>
      <c r="B196" s="40"/>
      <c r="C196" s="276" t="s">
        <v>26</v>
      </c>
      <c r="D196" s="276" t="s">
        <v>226</v>
      </c>
      <c r="E196" s="277" t="s">
        <v>227</v>
      </c>
      <c r="F196" s="278" t="s">
        <v>228</v>
      </c>
      <c r="G196" s="279" t="s">
        <v>229</v>
      </c>
      <c r="H196" s="280">
        <v>2.6899999999999999</v>
      </c>
      <c r="I196" s="281"/>
      <c r="J196" s="282">
        <f>ROUND(I196*H196,2)</f>
        <v>0</v>
      </c>
      <c r="K196" s="278" t="s">
        <v>132</v>
      </c>
      <c r="L196" s="283"/>
      <c r="M196" s="284" t="s">
        <v>1</v>
      </c>
      <c r="N196" s="285" t="s">
        <v>44</v>
      </c>
      <c r="O196" s="92"/>
      <c r="P196" s="228">
        <f>O196*H196</f>
        <v>0</v>
      </c>
      <c r="Q196" s="228">
        <v>0.001</v>
      </c>
      <c r="R196" s="228">
        <f>Q196*H196</f>
        <v>0.0026900000000000001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185</v>
      </c>
      <c r="AT196" s="230" t="s">
        <v>226</v>
      </c>
      <c r="AU196" s="230" t="s">
        <v>88</v>
      </c>
      <c r="AY196" s="18" t="s">
        <v>126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21</v>
      </c>
      <c r="BK196" s="231">
        <f>ROUND(I196*H196,2)</f>
        <v>0</v>
      </c>
      <c r="BL196" s="18" t="s">
        <v>133</v>
      </c>
      <c r="BM196" s="230" t="s">
        <v>577</v>
      </c>
    </row>
    <row r="197" s="14" customFormat="1">
      <c r="A197" s="14"/>
      <c r="B197" s="243"/>
      <c r="C197" s="244"/>
      <c r="D197" s="234" t="s">
        <v>135</v>
      </c>
      <c r="E197" s="244"/>
      <c r="F197" s="246" t="s">
        <v>578</v>
      </c>
      <c r="G197" s="244"/>
      <c r="H197" s="247">
        <v>2.6899999999999999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135</v>
      </c>
      <c r="AU197" s="253" t="s">
        <v>88</v>
      </c>
      <c r="AV197" s="14" t="s">
        <v>88</v>
      </c>
      <c r="AW197" s="14" t="s">
        <v>4</v>
      </c>
      <c r="AX197" s="14" t="s">
        <v>21</v>
      </c>
      <c r="AY197" s="253" t="s">
        <v>126</v>
      </c>
    </row>
    <row r="198" s="2" customFormat="1" ht="33" customHeight="1">
      <c r="A198" s="39"/>
      <c r="B198" s="40"/>
      <c r="C198" s="219" t="s">
        <v>201</v>
      </c>
      <c r="D198" s="219" t="s">
        <v>128</v>
      </c>
      <c r="E198" s="220" t="s">
        <v>233</v>
      </c>
      <c r="F198" s="221" t="s">
        <v>234</v>
      </c>
      <c r="G198" s="222" t="s">
        <v>131</v>
      </c>
      <c r="H198" s="223">
        <v>134.5</v>
      </c>
      <c r="I198" s="224"/>
      <c r="J198" s="225">
        <f>ROUND(I198*H198,2)</f>
        <v>0</v>
      </c>
      <c r="K198" s="221" t="s">
        <v>132</v>
      </c>
      <c r="L198" s="45"/>
      <c r="M198" s="226" t="s">
        <v>1</v>
      </c>
      <c r="N198" s="227" t="s">
        <v>44</v>
      </c>
      <c r="O198" s="92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133</v>
      </c>
      <c r="AT198" s="230" t="s">
        <v>128</v>
      </c>
      <c r="AU198" s="230" t="s">
        <v>88</v>
      </c>
      <c r="AY198" s="18" t="s">
        <v>126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21</v>
      </c>
      <c r="BK198" s="231">
        <f>ROUND(I198*H198,2)</f>
        <v>0</v>
      </c>
      <c r="BL198" s="18" t="s">
        <v>133</v>
      </c>
      <c r="BM198" s="230" t="s">
        <v>579</v>
      </c>
    </row>
    <row r="199" s="2" customFormat="1" ht="16.5" customHeight="1">
      <c r="A199" s="39"/>
      <c r="B199" s="40"/>
      <c r="C199" s="276" t="s">
        <v>8</v>
      </c>
      <c r="D199" s="276" t="s">
        <v>226</v>
      </c>
      <c r="E199" s="277" t="s">
        <v>237</v>
      </c>
      <c r="F199" s="278" t="s">
        <v>238</v>
      </c>
      <c r="G199" s="279" t="s">
        <v>239</v>
      </c>
      <c r="H199" s="280">
        <v>45.729999999999997</v>
      </c>
      <c r="I199" s="281"/>
      <c r="J199" s="282">
        <f>ROUND(I199*H199,2)</f>
        <v>0</v>
      </c>
      <c r="K199" s="278" t="s">
        <v>132</v>
      </c>
      <c r="L199" s="283"/>
      <c r="M199" s="284" t="s">
        <v>1</v>
      </c>
      <c r="N199" s="285" t="s">
        <v>44</v>
      </c>
      <c r="O199" s="92"/>
      <c r="P199" s="228">
        <f>O199*H199</f>
        <v>0</v>
      </c>
      <c r="Q199" s="228">
        <v>1</v>
      </c>
      <c r="R199" s="228">
        <f>Q199*H199</f>
        <v>45.729999999999997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185</v>
      </c>
      <c r="AT199" s="230" t="s">
        <v>226</v>
      </c>
      <c r="AU199" s="230" t="s">
        <v>88</v>
      </c>
      <c r="AY199" s="18" t="s">
        <v>126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21</v>
      </c>
      <c r="BK199" s="231">
        <f>ROUND(I199*H199,2)</f>
        <v>0</v>
      </c>
      <c r="BL199" s="18" t="s">
        <v>133</v>
      </c>
      <c r="BM199" s="230" t="s">
        <v>580</v>
      </c>
    </row>
    <row r="200" s="14" customFormat="1">
      <c r="A200" s="14"/>
      <c r="B200" s="243"/>
      <c r="C200" s="244"/>
      <c r="D200" s="234" t="s">
        <v>135</v>
      </c>
      <c r="E200" s="245" t="s">
        <v>1</v>
      </c>
      <c r="F200" s="246" t="s">
        <v>581</v>
      </c>
      <c r="G200" s="244"/>
      <c r="H200" s="247">
        <v>45.729999999999997</v>
      </c>
      <c r="I200" s="248"/>
      <c r="J200" s="244"/>
      <c r="K200" s="244"/>
      <c r="L200" s="249"/>
      <c r="M200" s="250"/>
      <c r="N200" s="251"/>
      <c r="O200" s="251"/>
      <c r="P200" s="251"/>
      <c r="Q200" s="251"/>
      <c r="R200" s="251"/>
      <c r="S200" s="251"/>
      <c r="T200" s="25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3" t="s">
        <v>135</v>
      </c>
      <c r="AU200" s="253" t="s">
        <v>88</v>
      </c>
      <c r="AV200" s="14" t="s">
        <v>88</v>
      </c>
      <c r="AW200" s="14" t="s">
        <v>36</v>
      </c>
      <c r="AX200" s="14" t="s">
        <v>21</v>
      </c>
      <c r="AY200" s="253" t="s">
        <v>126</v>
      </c>
    </row>
    <row r="201" s="2" customFormat="1" ht="16.5" customHeight="1">
      <c r="A201" s="39"/>
      <c r="B201" s="40"/>
      <c r="C201" s="276" t="s">
        <v>215</v>
      </c>
      <c r="D201" s="276" t="s">
        <v>226</v>
      </c>
      <c r="E201" s="277" t="s">
        <v>242</v>
      </c>
      <c r="F201" s="278" t="s">
        <v>243</v>
      </c>
      <c r="G201" s="279" t="s">
        <v>239</v>
      </c>
      <c r="H201" s="280">
        <v>134.5</v>
      </c>
      <c r="I201" s="281"/>
      <c r="J201" s="282">
        <f>ROUND(I201*H201,2)</f>
        <v>0</v>
      </c>
      <c r="K201" s="278" t="s">
        <v>132</v>
      </c>
      <c r="L201" s="283"/>
      <c r="M201" s="284" t="s">
        <v>1</v>
      </c>
      <c r="N201" s="285" t="s">
        <v>44</v>
      </c>
      <c r="O201" s="92"/>
      <c r="P201" s="228">
        <f>O201*H201</f>
        <v>0</v>
      </c>
      <c r="Q201" s="228">
        <v>1</v>
      </c>
      <c r="R201" s="228">
        <f>Q201*H201</f>
        <v>134.5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185</v>
      </c>
      <c r="AT201" s="230" t="s">
        <v>226</v>
      </c>
      <c r="AU201" s="230" t="s">
        <v>88</v>
      </c>
      <c r="AY201" s="18" t="s">
        <v>126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21</v>
      </c>
      <c r="BK201" s="231">
        <f>ROUND(I201*H201,2)</f>
        <v>0</v>
      </c>
      <c r="BL201" s="18" t="s">
        <v>133</v>
      </c>
      <c r="BM201" s="230" t="s">
        <v>582</v>
      </c>
    </row>
    <row r="202" s="2" customFormat="1" ht="21.75" customHeight="1">
      <c r="A202" s="39"/>
      <c r="B202" s="40"/>
      <c r="C202" s="219" t="s">
        <v>225</v>
      </c>
      <c r="D202" s="219" t="s">
        <v>128</v>
      </c>
      <c r="E202" s="220" t="s">
        <v>246</v>
      </c>
      <c r="F202" s="221" t="s">
        <v>247</v>
      </c>
      <c r="G202" s="222" t="s">
        <v>131</v>
      </c>
      <c r="H202" s="223">
        <v>134.5</v>
      </c>
      <c r="I202" s="224"/>
      <c r="J202" s="225">
        <f>ROUND(I202*H202,2)</f>
        <v>0</v>
      </c>
      <c r="K202" s="221" t="s">
        <v>132</v>
      </c>
      <c r="L202" s="45"/>
      <c r="M202" s="226" t="s">
        <v>1</v>
      </c>
      <c r="N202" s="227" t="s">
        <v>44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133</v>
      </c>
      <c r="AT202" s="230" t="s">
        <v>128</v>
      </c>
      <c r="AU202" s="230" t="s">
        <v>88</v>
      </c>
      <c r="AY202" s="18" t="s">
        <v>126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21</v>
      </c>
      <c r="BK202" s="231">
        <f>ROUND(I202*H202,2)</f>
        <v>0</v>
      </c>
      <c r="BL202" s="18" t="s">
        <v>133</v>
      </c>
      <c r="BM202" s="230" t="s">
        <v>583</v>
      </c>
    </row>
    <row r="203" s="2" customFormat="1" ht="21.75" customHeight="1">
      <c r="A203" s="39"/>
      <c r="B203" s="40"/>
      <c r="C203" s="219" t="s">
        <v>232</v>
      </c>
      <c r="D203" s="219" t="s">
        <v>128</v>
      </c>
      <c r="E203" s="220" t="s">
        <v>250</v>
      </c>
      <c r="F203" s="221" t="s">
        <v>251</v>
      </c>
      <c r="G203" s="222" t="s">
        <v>154</v>
      </c>
      <c r="H203" s="223">
        <v>2.0179999999999998</v>
      </c>
      <c r="I203" s="224"/>
      <c r="J203" s="225">
        <f>ROUND(I203*H203,2)</f>
        <v>0</v>
      </c>
      <c r="K203" s="221" t="s">
        <v>132</v>
      </c>
      <c r="L203" s="45"/>
      <c r="M203" s="226" t="s">
        <v>1</v>
      </c>
      <c r="N203" s="227" t="s">
        <v>44</v>
      </c>
      <c r="O203" s="92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133</v>
      </c>
      <c r="AT203" s="230" t="s">
        <v>128</v>
      </c>
      <c r="AU203" s="230" t="s">
        <v>88</v>
      </c>
      <c r="AY203" s="18" t="s">
        <v>126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8" t="s">
        <v>21</v>
      </c>
      <c r="BK203" s="231">
        <f>ROUND(I203*H203,2)</f>
        <v>0</v>
      </c>
      <c r="BL203" s="18" t="s">
        <v>133</v>
      </c>
      <c r="BM203" s="230" t="s">
        <v>584</v>
      </c>
    </row>
    <row r="204" s="14" customFormat="1">
      <c r="A204" s="14"/>
      <c r="B204" s="243"/>
      <c r="C204" s="244"/>
      <c r="D204" s="234" t="s">
        <v>135</v>
      </c>
      <c r="E204" s="245" t="s">
        <v>1</v>
      </c>
      <c r="F204" s="246" t="s">
        <v>585</v>
      </c>
      <c r="G204" s="244"/>
      <c r="H204" s="247">
        <v>2.0179999999999998</v>
      </c>
      <c r="I204" s="248"/>
      <c r="J204" s="244"/>
      <c r="K204" s="244"/>
      <c r="L204" s="249"/>
      <c r="M204" s="250"/>
      <c r="N204" s="251"/>
      <c r="O204" s="251"/>
      <c r="P204" s="251"/>
      <c r="Q204" s="251"/>
      <c r="R204" s="251"/>
      <c r="S204" s="251"/>
      <c r="T204" s="252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3" t="s">
        <v>135</v>
      </c>
      <c r="AU204" s="253" t="s">
        <v>88</v>
      </c>
      <c r="AV204" s="14" t="s">
        <v>88</v>
      </c>
      <c r="AW204" s="14" t="s">
        <v>36</v>
      </c>
      <c r="AX204" s="14" t="s">
        <v>21</v>
      </c>
      <c r="AY204" s="253" t="s">
        <v>126</v>
      </c>
    </row>
    <row r="205" s="12" customFormat="1" ht="22.8" customHeight="1">
      <c r="A205" s="12"/>
      <c r="B205" s="203"/>
      <c r="C205" s="204"/>
      <c r="D205" s="205" t="s">
        <v>78</v>
      </c>
      <c r="E205" s="217" t="s">
        <v>88</v>
      </c>
      <c r="F205" s="217" t="s">
        <v>260</v>
      </c>
      <c r="G205" s="204"/>
      <c r="H205" s="204"/>
      <c r="I205" s="207"/>
      <c r="J205" s="218">
        <f>BK205</f>
        <v>0</v>
      </c>
      <c r="K205" s="204"/>
      <c r="L205" s="209"/>
      <c r="M205" s="210"/>
      <c r="N205" s="211"/>
      <c r="O205" s="211"/>
      <c r="P205" s="212">
        <f>SUM(P206:P230)</f>
        <v>0</v>
      </c>
      <c r="Q205" s="211"/>
      <c r="R205" s="212">
        <f>SUM(R206:R230)</f>
        <v>7.8681049900000009</v>
      </c>
      <c r="S205" s="211"/>
      <c r="T205" s="213">
        <f>SUM(T206:T230)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4" t="s">
        <v>21</v>
      </c>
      <c r="AT205" s="215" t="s">
        <v>78</v>
      </c>
      <c r="AU205" s="215" t="s">
        <v>21</v>
      </c>
      <c r="AY205" s="214" t="s">
        <v>126</v>
      </c>
      <c r="BK205" s="216">
        <f>SUM(BK206:BK230)</f>
        <v>0</v>
      </c>
    </row>
    <row r="206" s="2" customFormat="1" ht="16.5" customHeight="1">
      <c r="A206" s="39"/>
      <c r="B206" s="40"/>
      <c r="C206" s="219" t="s">
        <v>236</v>
      </c>
      <c r="D206" s="219" t="s">
        <v>128</v>
      </c>
      <c r="E206" s="220" t="s">
        <v>261</v>
      </c>
      <c r="F206" s="221" t="s">
        <v>262</v>
      </c>
      <c r="G206" s="222" t="s">
        <v>131</v>
      </c>
      <c r="H206" s="223">
        <v>12.266</v>
      </c>
      <c r="I206" s="224"/>
      <c r="J206" s="225">
        <f>ROUND(I206*H206,2)</f>
        <v>0</v>
      </c>
      <c r="K206" s="221" t="s">
        <v>132</v>
      </c>
      <c r="L206" s="45"/>
      <c r="M206" s="226" t="s">
        <v>1</v>
      </c>
      <c r="N206" s="227" t="s">
        <v>44</v>
      </c>
      <c r="O206" s="92"/>
      <c r="P206" s="228">
        <f>O206*H206</f>
        <v>0</v>
      </c>
      <c r="Q206" s="228">
        <v>0.0026900000000000001</v>
      </c>
      <c r="R206" s="228">
        <f>Q206*H206</f>
        <v>0.032995540000000004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133</v>
      </c>
      <c r="AT206" s="230" t="s">
        <v>128</v>
      </c>
      <c r="AU206" s="230" t="s">
        <v>88</v>
      </c>
      <c r="AY206" s="18" t="s">
        <v>126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21</v>
      </c>
      <c r="BK206" s="231">
        <f>ROUND(I206*H206,2)</f>
        <v>0</v>
      </c>
      <c r="BL206" s="18" t="s">
        <v>133</v>
      </c>
      <c r="BM206" s="230" t="s">
        <v>586</v>
      </c>
    </row>
    <row r="207" s="13" customFormat="1">
      <c r="A207" s="13"/>
      <c r="B207" s="232"/>
      <c r="C207" s="233"/>
      <c r="D207" s="234" t="s">
        <v>135</v>
      </c>
      <c r="E207" s="235" t="s">
        <v>1</v>
      </c>
      <c r="F207" s="236" t="s">
        <v>587</v>
      </c>
      <c r="G207" s="233"/>
      <c r="H207" s="235" t="s">
        <v>1</v>
      </c>
      <c r="I207" s="237"/>
      <c r="J207" s="233"/>
      <c r="K207" s="233"/>
      <c r="L207" s="238"/>
      <c r="M207" s="239"/>
      <c r="N207" s="240"/>
      <c r="O207" s="240"/>
      <c r="P207" s="240"/>
      <c r="Q207" s="240"/>
      <c r="R207" s="240"/>
      <c r="S207" s="240"/>
      <c r="T207" s="24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2" t="s">
        <v>135</v>
      </c>
      <c r="AU207" s="242" t="s">
        <v>88</v>
      </c>
      <c r="AV207" s="13" t="s">
        <v>21</v>
      </c>
      <c r="AW207" s="13" t="s">
        <v>36</v>
      </c>
      <c r="AX207" s="13" t="s">
        <v>79</v>
      </c>
      <c r="AY207" s="242" t="s">
        <v>126</v>
      </c>
    </row>
    <row r="208" s="13" customFormat="1">
      <c r="A208" s="13"/>
      <c r="B208" s="232"/>
      <c r="C208" s="233"/>
      <c r="D208" s="234" t="s">
        <v>135</v>
      </c>
      <c r="E208" s="235" t="s">
        <v>1</v>
      </c>
      <c r="F208" s="236" t="s">
        <v>588</v>
      </c>
      <c r="G208" s="233"/>
      <c r="H208" s="235" t="s">
        <v>1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135</v>
      </c>
      <c r="AU208" s="242" t="s">
        <v>88</v>
      </c>
      <c r="AV208" s="13" t="s">
        <v>21</v>
      </c>
      <c r="AW208" s="13" t="s">
        <v>36</v>
      </c>
      <c r="AX208" s="13" t="s">
        <v>79</v>
      </c>
      <c r="AY208" s="242" t="s">
        <v>126</v>
      </c>
    </row>
    <row r="209" s="14" customFormat="1">
      <c r="A209" s="14"/>
      <c r="B209" s="243"/>
      <c r="C209" s="244"/>
      <c r="D209" s="234" t="s">
        <v>135</v>
      </c>
      <c r="E209" s="245" t="s">
        <v>1</v>
      </c>
      <c r="F209" s="246" t="s">
        <v>589</v>
      </c>
      <c r="G209" s="244"/>
      <c r="H209" s="247">
        <v>9.1699999999999999</v>
      </c>
      <c r="I209" s="248"/>
      <c r="J209" s="244"/>
      <c r="K209" s="244"/>
      <c r="L209" s="249"/>
      <c r="M209" s="250"/>
      <c r="N209" s="251"/>
      <c r="O209" s="251"/>
      <c r="P209" s="251"/>
      <c r="Q209" s="251"/>
      <c r="R209" s="251"/>
      <c r="S209" s="251"/>
      <c r="T209" s="25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3" t="s">
        <v>135</v>
      </c>
      <c r="AU209" s="253" t="s">
        <v>88</v>
      </c>
      <c r="AV209" s="14" t="s">
        <v>88</v>
      </c>
      <c r="AW209" s="14" t="s">
        <v>36</v>
      </c>
      <c r="AX209" s="14" t="s">
        <v>79</v>
      </c>
      <c r="AY209" s="253" t="s">
        <v>126</v>
      </c>
    </row>
    <row r="210" s="14" customFormat="1">
      <c r="A210" s="14"/>
      <c r="B210" s="243"/>
      <c r="C210" s="244"/>
      <c r="D210" s="234" t="s">
        <v>135</v>
      </c>
      <c r="E210" s="245" t="s">
        <v>1</v>
      </c>
      <c r="F210" s="246" t="s">
        <v>590</v>
      </c>
      <c r="G210" s="244"/>
      <c r="H210" s="247">
        <v>3.0960000000000001</v>
      </c>
      <c r="I210" s="248"/>
      <c r="J210" s="244"/>
      <c r="K210" s="244"/>
      <c r="L210" s="249"/>
      <c r="M210" s="250"/>
      <c r="N210" s="251"/>
      <c r="O210" s="251"/>
      <c r="P210" s="251"/>
      <c r="Q210" s="251"/>
      <c r="R210" s="251"/>
      <c r="S210" s="251"/>
      <c r="T210" s="25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3" t="s">
        <v>135</v>
      </c>
      <c r="AU210" s="253" t="s">
        <v>88</v>
      </c>
      <c r="AV210" s="14" t="s">
        <v>88</v>
      </c>
      <c r="AW210" s="14" t="s">
        <v>36</v>
      </c>
      <c r="AX210" s="14" t="s">
        <v>79</v>
      </c>
      <c r="AY210" s="253" t="s">
        <v>126</v>
      </c>
    </row>
    <row r="211" s="15" customFormat="1">
      <c r="A211" s="15"/>
      <c r="B211" s="254"/>
      <c r="C211" s="255"/>
      <c r="D211" s="234" t="s">
        <v>135</v>
      </c>
      <c r="E211" s="256" t="s">
        <v>1</v>
      </c>
      <c r="F211" s="257" t="s">
        <v>141</v>
      </c>
      <c r="G211" s="255"/>
      <c r="H211" s="258">
        <v>12.266</v>
      </c>
      <c r="I211" s="259"/>
      <c r="J211" s="255"/>
      <c r="K211" s="255"/>
      <c r="L211" s="260"/>
      <c r="M211" s="261"/>
      <c r="N211" s="262"/>
      <c r="O211" s="262"/>
      <c r="P211" s="262"/>
      <c r="Q211" s="262"/>
      <c r="R211" s="262"/>
      <c r="S211" s="262"/>
      <c r="T211" s="263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64" t="s">
        <v>135</v>
      </c>
      <c r="AU211" s="264" t="s">
        <v>88</v>
      </c>
      <c r="AV211" s="15" t="s">
        <v>133</v>
      </c>
      <c r="AW211" s="15" t="s">
        <v>36</v>
      </c>
      <c r="AX211" s="15" t="s">
        <v>21</v>
      </c>
      <c r="AY211" s="264" t="s">
        <v>126</v>
      </c>
    </row>
    <row r="212" s="2" customFormat="1" ht="16.5" customHeight="1">
      <c r="A212" s="39"/>
      <c r="B212" s="40"/>
      <c r="C212" s="219" t="s">
        <v>241</v>
      </c>
      <c r="D212" s="219" t="s">
        <v>128</v>
      </c>
      <c r="E212" s="220" t="s">
        <v>267</v>
      </c>
      <c r="F212" s="221" t="s">
        <v>268</v>
      </c>
      <c r="G212" s="222" t="s">
        <v>131</v>
      </c>
      <c r="H212" s="223">
        <v>12.266</v>
      </c>
      <c r="I212" s="224"/>
      <c r="J212" s="225">
        <f>ROUND(I212*H212,2)</f>
        <v>0</v>
      </c>
      <c r="K212" s="221" t="s">
        <v>132</v>
      </c>
      <c r="L212" s="45"/>
      <c r="M212" s="226" t="s">
        <v>1</v>
      </c>
      <c r="N212" s="227" t="s">
        <v>44</v>
      </c>
      <c r="O212" s="92"/>
      <c r="P212" s="228">
        <f>O212*H212</f>
        <v>0</v>
      </c>
      <c r="Q212" s="228">
        <v>0</v>
      </c>
      <c r="R212" s="228">
        <f>Q212*H212</f>
        <v>0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133</v>
      </c>
      <c r="AT212" s="230" t="s">
        <v>128</v>
      </c>
      <c r="AU212" s="230" t="s">
        <v>88</v>
      </c>
      <c r="AY212" s="18" t="s">
        <v>126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21</v>
      </c>
      <c r="BK212" s="231">
        <f>ROUND(I212*H212,2)</f>
        <v>0</v>
      </c>
      <c r="BL212" s="18" t="s">
        <v>133</v>
      </c>
      <c r="BM212" s="230" t="s">
        <v>591</v>
      </c>
    </row>
    <row r="213" s="2" customFormat="1" ht="21.75" customHeight="1">
      <c r="A213" s="39"/>
      <c r="B213" s="40"/>
      <c r="C213" s="219" t="s">
        <v>245</v>
      </c>
      <c r="D213" s="219" t="s">
        <v>128</v>
      </c>
      <c r="E213" s="220" t="s">
        <v>271</v>
      </c>
      <c r="F213" s="221" t="s">
        <v>272</v>
      </c>
      <c r="G213" s="222" t="s">
        <v>131</v>
      </c>
      <c r="H213" s="223">
        <v>30.664999999999999</v>
      </c>
      <c r="I213" s="224"/>
      <c r="J213" s="225">
        <f>ROUND(I213*H213,2)</f>
        <v>0</v>
      </c>
      <c r="K213" s="221" t="s">
        <v>1</v>
      </c>
      <c r="L213" s="45"/>
      <c r="M213" s="226" t="s">
        <v>1</v>
      </c>
      <c r="N213" s="227" t="s">
        <v>44</v>
      </c>
      <c r="O213" s="92"/>
      <c r="P213" s="228">
        <f>O213*H213</f>
        <v>0</v>
      </c>
      <c r="Q213" s="228">
        <v>0.00042000000000000002</v>
      </c>
      <c r="R213" s="228">
        <f>Q213*H213</f>
        <v>0.0128793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133</v>
      </c>
      <c r="AT213" s="230" t="s">
        <v>128</v>
      </c>
      <c r="AU213" s="230" t="s">
        <v>88</v>
      </c>
      <c r="AY213" s="18" t="s">
        <v>126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21</v>
      </c>
      <c r="BK213" s="231">
        <f>ROUND(I213*H213,2)</f>
        <v>0</v>
      </c>
      <c r="BL213" s="18" t="s">
        <v>133</v>
      </c>
      <c r="BM213" s="230" t="s">
        <v>592</v>
      </c>
    </row>
    <row r="214" s="13" customFormat="1">
      <c r="A214" s="13"/>
      <c r="B214" s="232"/>
      <c r="C214" s="233"/>
      <c r="D214" s="234" t="s">
        <v>135</v>
      </c>
      <c r="E214" s="235" t="s">
        <v>1</v>
      </c>
      <c r="F214" s="236" t="s">
        <v>587</v>
      </c>
      <c r="G214" s="233"/>
      <c r="H214" s="235" t="s">
        <v>1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135</v>
      </c>
      <c r="AU214" s="242" t="s">
        <v>88</v>
      </c>
      <c r="AV214" s="13" t="s">
        <v>21</v>
      </c>
      <c r="AW214" s="13" t="s">
        <v>36</v>
      </c>
      <c r="AX214" s="13" t="s">
        <v>79</v>
      </c>
      <c r="AY214" s="242" t="s">
        <v>126</v>
      </c>
    </row>
    <row r="215" s="13" customFormat="1">
      <c r="A215" s="13"/>
      <c r="B215" s="232"/>
      <c r="C215" s="233"/>
      <c r="D215" s="234" t="s">
        <v>135</v>
      </c>
      <c r="E215" s="235" t="s">
        <v>1</v>
      </c>
      <c r="F215" s="236" t="s">
        <v>588</v>
      </c>
      <c r="G215" s="233"/>
      <c r="H215" s="235" t="s">
        <v>1</v>
      </c>
      <c r="I215" s="237"/>
      <c r="J215" s="233"/>
      <c r="K215" s="233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135</v>
      </c>
      <c r="AU215" s="242" t="s">
        <v>88</v>
      </c>
      <c r="AV215" s="13" t="s">
        <v>21</v>
      </c>
      <c r="AW215" s="13" t="s">
        <v>36</v>
      </c>
      <c r="AX215" s="13" t="s">
        <v>79</v>
      </c>
      <c r="AY215" s="242" t="s">
        <v>126</v>
      </c>
    </row>
    <row r="216" s="14" customFormat="1">
      <c r="A216" s="14"/>
      <c r="B216" s="243"/>
      <c r="C216" s="244"/>
      <c r="D216" s="234" t="s">
        <v>135</v>
      </c>
      <c r="E216" s="245" t="s">
        <v>1</v>
      </c>
      <c r="F216" s="246" t="s">
        <v>593</v>
      </c>
      <c r="G216" s="244"/>
      <c r="H216" s="247">
        <v>22.925000000000001</v>
      </c>
      <c r="I216" s="248"/>
      <c r="J216" s="244"/>
      <c r="K216" s="244"/>
      <c r="L216" s="249"/>
      <c r="M216" s="250"/>
      <c r="N216" s="251"/>
      <c r="O216" s="251"/>
      <c r="P216" s="251"/>
      <c r="Q216" s="251"/>
      <c r="R216" s="251"/>
      <c r="S216" s="251"/>
      <c r="T216" s="25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3" t="s">
        <v>135</v>
      </c>
      <c r="AU216" s="253" t="s">
        <v>88</v>
      </c>
      <c r="AV216" s="14" t="s">
        <v>88</v>
      </c>
      <c r="AW216" s="14" t="s">
        <v>36</v>
      </c>
      <c r="AX216" s="14" t="s">
        <v>79</v>
      </c>
      <c r="AY216" s="253" t="s">
        <v>126</v>
      </c>
    </row>
    <row r="217" s="14" customFormat="1">
      <c r="A217" s="14"/>
      <c r="B217" s="243"/>
      <c r="C217" s="244"/>
      <c r="D217" s="234" t="s">
        <v>135</v>
      </c>
      <c r="E217" s="245" t="s">
        <v>1</v>
      </c>
      <c r="F217" s="246" t="s">
        <v>594</v>
      </c>
      <c r="G217" s="244"/>
      <c r="H217" s="247">
        <v>7.7400000000000002</v>
      </c>
      <c r="I217" s="248"/>
      <c r="J217" s="244"/>
      <c r="K217" s="244"/>
      <c r="L217" s="249"/>
      <c r="M217" s="250"/>
      <c r="N217" s="251"/>
      <c r="O217" s="251"/>
      <c r="P217" s="251"/>
      <c r="Q217" s="251"/>
      <c r="R217" s="251"/>
      <c r="S217" s="251"/>
      <c r="T217" s="25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3" t="s">
        <v>135</v>
      </c>
      <c r="AU217" s="253" t="s">
        <v>88</v>
      </c>
      <c r="AV217" s="14" t="s">
        <v>88</v>
      </c>
      <c r="AW217" s="14" t="s">
        <v>36</v>
      </c>
      <c r="AX217" s="14" t="s">
        <v>79</v>
      </c>
      <c r="AY217" s="253" t="s">
        <v>126</v>
      </c>
    </row>
    <row r="218" s="15" customFormat="1">
      <c r="A218" s="15"/>
      <c r="B218" s="254"/>
      <c r="C218" s="255"/>
      <c r="D218" s="234" t="s">
        <v>135</v>
      </c>
      <c r="E218" s="256" t="s">
        <v>1</v>
      </c>
      <c r="F218" s="257" t="s">
        <v>141</v>
      </c>
      <c r="G218" s="255"/>
      <c r="H218" s="258">
        <v>30.664999999999999</v>
      </c>
      <c r="I218" s="259"/>
      <c r="J218" s="255"/>
      <c r="K218" s="255"/>
      <c r="L218" s="260"/>
      <c r="M218" s="261"/>
      <c r="N218" s="262"/>
      <c r="O218" s="262"/>
      <c r="P218" s="262"/>
      <c r="Q218" s="262"/>
      <c r="R218" s="262"/>
      <c r="S218" s="262"/>
      <c r="T218" s="263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4" t="s">
        <v>135</v>
      </c>
      <c r="AU218" s="264" t="s">
        <v>88</v>
      </c>
      <c r="AV218" s="15" t="s">
        <v>133</v>
      </c>
      <c r="AW218" s="15" t="s">
        <v>36</v>
      </c>
      <c r="AX218" s="15" t="s">
        <v>21</v>
      </c>
      <c r="AY218" s="264" t="s">
        <v>126</v>
      </c>
    </row>
    <row r="219" s="2" customFormat="1" ht="24.15" customHeight="1">
      <c r="A219" s="39"/>
      <c r="B219" s="40"/>
      <c r="C219" s="219" t="s">
        <v>249</v>
      </c>
      <c r="D219" s="219" t="s">
        <v>128</v>
      </c>
      <c r="E219" s="220" t="s">
        <v>276</v>
      </c>
      <c r="F219" s="221" t="s">
        <v>277</v>
      </c>
      <c r="G219" s="222" t="s">
        <v>154</v>
      </c>
      <c r="H219" s="223">
        <v>3.0670000000000002</v>
      </c>
      <c r="I219" s="224"/>
      <c r="J219" s="225">
        <f>ROUND(I219*H219,2)</f>
        <v>0</v>
      </c>
      <c r="K219" s="221" t="s">
        <v>1</v>
      </c>
      <c r="L219" s="45"/>
      <c r="M219" s="226" t="s">
        <v>1</v>
      </c>
      <c r="N219" s="227" t="s">
        <v>44</v>
      </c>
      <c r="O219" s="92"/>
      <c r="P219" s="228">
        <f>O219*H219</f>
        <v>0</v>
      </c>
      <c r="Q219" s="228">
        <v>2.5504500000000001</v>
      </c>
      <c r="R219" s="228">
        <f>Q219*H219</f>
        <v>7.8222301500000011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133</v>
      </c>
      <c r="AT219" s="230" t="s">
        <v>128</v>
      </c>
      <c r="AU219" s="230" t="s">
        <v>88</v>
      </c>
      <c r="AY219" s="18" t="s">
        <v>126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21</v>
      </c>
      <c r="BK219" s="231">
        <f>ROUND(I219*H219,2)</f>
        <v>0</v>
      </c>
      <c r="BL219" s="18" t="s">
        <v>133</v>
      </c>
      <c r="BM219" s="230" t="s">
        <v>595</v>
      </c>
    </row>
    <row r="220" s="13" customFormat="1">
      <c r="A220" s="13"/>
      <c r="B220" s="232"/>
      <c r="C220" s="233"/>
      <c r="D220" s="234" t="s">
        <v>135</v>
      </c>
      <c r="E220" s="235" t="s">
        <v>1</v>
      </c>
      <c r="F220" s="236" t="s">
        <v>587</v>
      </c>
      <c r="G220" s="233"/>
      <c r="H220" s="235" t="s">
        <v>1</v>
      </c>
      <c r="I220" s="237"/>
      <c r="J220" s="233"/>
      <c r="K220" s="233"/>
      <c r="L220" s="238"/>
      <c r="M220" s="239"/>
      <c r="N220" s="240"/>
      <c r="O220" s="240"/>
      <c r="P220" s="240"/>
      <c r="Q220" s="240"/>
      <c r="R220" s="240"/>
      <c r="S220" s="240"/>
      <c r="T220" s="24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2" t="s">
        <v>135</v>
      </c>
      <c r="AU220" s="242" t="s">
        <v>88</v>
      </c>
      <c r="AV220" s="13" t="s">
        <v>21</v>
      </c>
      <c r="AW220" s="13" t="s">
        <v>36</v>
      </c>
      <c r="AX220" s="13" t="s">
        <v>79</v>
      </c>
      <c r="AY220" s="242" t="s">
        <v>126</v>
      </c>
    </row>
    <row r="221" s="13" customFormat="1">
      <c r="A221" s="13"/>
      <c r="B221" s="232"/>
      <c r="C221" s="233"/>
      <c r="D221" s="234" t="s">
        <v>135</v>
      </c>
      <c r="E221" s="235" t="s">
        <v>1</v>
      </c>
      <c r="F221" s="236" t="s">
        <v>588</v>
      </c>
      <c r="G221" s="233"/>
      <c r="H221" s="235" t="s">
        <v>1</v>
      </c>
      <c r="I221" s="237"/>
      <c r="J221" s="233"/>
      <c r="K221" s="233"/>
      <c r="L221" s="238"/>
      <c r="M221" s="239"/>
      <c r="N221" s="240"/>
      <c r="O221" s="240"/>
      <c r="P221" s="240"/>
      <c r="Q221" s="240"/>
      <c r="R221" s="240"/>
      <c r="S221" s="240"/>
      <c r="T221" s="24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2" t="s">
        <v>135</v>
      </c>
      <c r="AU221" s="242" t="s">
        <v>88</v>
      </c>
      <c r="AV221" s="13" t="s">
        <v>21</v>
      </c>
      <c r="AW221" s="13" t="s">
        <v>36</v>
      </c>
      <c r="AX221" s="13" t="s">
        <v>79</v>
      </c>
      <c r="AY221" s="242" t="s">
        <v>126</v>
      </c>
    </row>
    <row r="222" s="14" customFormat="1">
      <c r="A222" s="14"/>
      <c r="B222" s="243"/>
      <c r="C222" s="244"/>
      <c r="D222" s="234" t="s">
        <v>135</v>
      </c>
      <c r="E222" s="245" t="s">
        <v>1</v>
      </c>
      <c r="F222" s="246" t="s">
        <v>596</v>
      </c>
      <c r="G222" s="244"/>
      <c r="H222" s="247">
        <v>2.2930000000000001</v>
      </c>
      <c r="I222" s="248"/>
      <c r="J222" s="244"/>
      <c r="K222" s="244"/>
      <c r="L222" s="249"/>
      <c r="M222" s="250"/>
      <c r="N222" s="251"/>
      <c r="O222" s="251"/>
      <c r="P222" s="251"/>
      <c r="Q222" s="251"/>
      <c r="R222" s="251"/>
      <c r="S222" s="251"/>
      <c r="T222" s="25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3" t="s">
        <v>135</v>
      </c>
      <c r="AU222" s="253" t="s">
        <v>88</v>
      </c>
      <c r="AV222" s="14" t="s">
        <v>88</v>
      </c>
      <c r="AW222" s="14" t="s">
        <v>36</v>
      </c>
      <c r="AX222" s="14" t="s">
        <v>79</v>
      </c>
      <c r="AY222" s="253" t="s">
        <v>126</v>
      </c>
    </row>
    <row r="223" s="14" customFormat="1">
      <c r="A223" s="14"/>
      <c r="B223" s="243"/>
      <c r="C223" s="244"/>
      <c r="D223" s="234" t="s">
        <v>135</v>
      </c>
      <c r="E223" s="245" t="s">
        <v>1</v>
      </c>
      <c r="F223" s="246" t="s">
        <v>597</v>
      </c>
      <c r="G223" s="244"/>
      <c r="H223" s="247">
        <v>0.77400000000000002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3" t="s">
        <v>135</v>
      </c>
      <c r="AU223" s="253" t="s">
        <v>88</v>
      </c>
      <c r="AV223" s="14" t="s">
        <v>88</v>
      </c>
      <c r="AW223" s="14" t="s">
        <v>36</v>
      </c>
      <c r="AX223" s="14" t="s">
        <v>79</v>
      </c>
      <c r="AY223" s="253" t="s">
        <v>126</v>
      </c>
    </row>
    <row r="224" s="15" customFormat="1">
      <c r="A224" s="15"/>
      <c r="B224" s="254"/>
      <c r="C224" s="255"/>
      <c r="D224" s="234" t="s">
        <v>135</v>
      </c>
      <c r="E224" s="256" t="s">
        <v>1</v>
      </c>
      <c r="F224" s="257" t="s">
        <v>141</v>
      </c>
      <c r="G224" s="255"/>
      <c r="H224" s="258">
        <v>3.0670000000000002</v>
      </c>
      <c r="I224" s="259"/>
      <c r="J224" s="255"/>
      <c r="K224" s="255"/>
      <c r="L224" s="260"/>
      <c r="M224" s="261"/>
      <c r="N224" s="262"/>
      <c r="O224" s="262"/>
      <c r="P224" s="262"/>
      <c r="Q224" s="262"/>
      <c r="R224" s="262"/>
      <c r="S224" s="262"/>
      <c r="T224" s="263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4" t="s">
        <v>135</v>
      </c>
      <c r="AU224" s="264" t="s">
        <v>88</v>
      </c>
      <c r="AV224" s="15" t="s">
        <v>133</v>
      </c>
      <c r="AW224" s="15" t="s">
        <v>36</v>
      </c>
      <c r="AX224" s="15" t="s">
        <v>21</v>
      </c>
      <c r="AY224" s="264" t="s">
        <v>126</v>
      </c>
    </row>
    <row r="225" s="2" customFormat="1" ht="16.5" customHeight="1">
      <c r="A225" s="39"/>
      <c r="B225" s="40"/>
      <c r="C225" s="219" t="s">
        <v>254</v>
      </c>
      <c r="D225" s="219" t="s">
        <v>128</v>
      </c>
      <c r="E225" s="220" t="s">
        <v>281</v>
      </c>
      <c r="F225" s="221" t="s">
        <v>282</v>
      </c>
      <c r="G225" s="222" t="s">
        <v>131</v>
      </c>
      <c r="H225" s="223">
        <v>3.0670000000000002</v>
      </c>
      <c r="I225" s="224"/>
      <c r="J225" s="225">
        <f>ROUND(I225*H225,2)</f>
        <v>0</v>
      </c>
      <c r="K225" s="221" t="s">
        <v>1</v>
      </c>
      <c r="L225" s="45"/>
      <c r="M225" s="226" t="s">
        <v>1</v>
      </c>
      <c r="N225" s="227" t="s">
        <v>44</v>
      </c>
      <c r="O225" s="92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133</v>
      </c>
      <c r="AT225" s="230" t="s">
        <v>128</v>
      </c>
      <c r="AU225" s="230" t="s">
        <v>88</v>
      </c>
      <c r="AY225" s="18" t="s">
        <v>126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21</v>
      </c>
      <c r="BK225" s="231">
        <f>ROUND(I225*H225,2)</f>
        <v>0</v>
      </c>
      <c r="BL225" s="18" t="s">
        <v>133</v>
      </c>
      <c r="BM225" s="230" t="s">
        <v>598</v>
      </c>
    </row>
    <row r="226" s="13" customFormat="1">
      <c r="A226" s="13"/>
      <c r="B226" s="232"/>
      <c r="C226" s="233"/>
      <c r="D226" s="234" t="s">
        <v>135</v>
      </c>
      <c r="E226" s="235" t="s">
        <v>1</v>
      </c>
      <c r="F226" s="236" t="s">
        <v>587</v>
      </c>
      <c r="G226" s="233"/>
      <c r="H226" s="235" t="s">
        <v>1</v>
      </c>
      <c r="I226" s="237"/>
      <c r="J226" s="233"/>
      <c r="K226" s="233"/>
      <c r="L226" s="238"/>
      <c r="M226" s="239"/>
      <c r="N226" s="240"/>
      <c r="O226" s="240"/>
      <c r="P226" s="240"/>
      <c r="Q226" s="240"/>
      <c r="R226" s="240"/>
      <c r="S226" s="240"/>
      <c r="T226" s="24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2" t="s">
        <v>135</v>
      </c>
      <c r="AU226" s="242" t="s">
        <v>88</v>
      </c>
      <c r="AV226" s="13" t="s">
        <v>21</v>
      </c>
      <c r="AW226" s="13" t="s">
        <v>36</v>
      </c>
      <c r="AX226" s="13" t="s">
        <v>79</v>
      </c>
      <c r="AY226" s="242" t="s">
        <v>126</v>
      </c>
    </row>
    <row r="227" s="13" customFormat="1">
      <c r="A227" s="13"/>
      <c r="B227" s="232"/>
      <c r="C227" s="233"/>
      <c r="D227" s="234" t="s">
        <v>135</v>
      </c>
      <c r="E227" s="235" t="s">
        <v>1</v>
      </c>
      <c r="F227" s="236" t="s">
        <v>588</v>
      </c>
      <c r="G227" s="233"/>
      <c r="H227" s="235" t="s">
        <v>1</v>
      </c>
      <c r="I227" s="237"/>
      <c r="J227" s="233"/>
      <c r="K227" s="233"/>
      <c r="L227" s="238"/>
      <c r="M227" s="239"/>
      <c r="N227" s="240"/>
      <c r="O227" s="240"/>
      <c r="P227" s="240"/>
      <c r="Q227" s="240"/>
      <c r="R227" s="240"/>
      <c r="S227" s="240"/>
      <c r="T227" s="24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2" t="s">
        <v>135</v>
      </c>
      <c r="AU227" s="242" t="s">
        <v>88</v>
      </c>
      <c r="AV227" s="13" t="s">
        <v>21</v>
      </c>
      <c r="AW227" s="13" t="s">
        <v>36</v>
      </c>
      <c r="AX227" s="13" t="s">
        <v>79</v>
      </c>
      <c r="AY227" s="242" t="s">
        <v>126</v>
      </c>
    </row>
    <row r="228" s="14" customFormat="1">
      <c r="A228" s="14"/>
      <c r="B228" s="243"/>
      <c r="C228" s="244"/>
      <c r="D228" s="234" t="s">
        <v>135</v>
      </c>
      <c r="E228" s="245" t="s">
        <v>1</v>
      </c>
      <c r="F228" s="246" t="s">
        <v>596</v>
      </c>
      <c r="G228" s="244"/>
      <c r="H228" s="247">
        <v>2.2930000000000001</v>
      </c>
      <c r="I228" s="248"/>
      <c r="J228" s="244"/>
      <c r="K228" s="244"/>
      <c r="L228" s="249"/>
      <c r="M228" s="250"/>
      <c r="N228" s="251"/>
      <c r="O228" s="251"/>
      <c r="P228" s="251"/>
      <c r="Q228" s="251"/>
      <c r="R228" s="251"/>
      <c r="S228" s="251"/>
      <c r="T228" s="25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3" t="s">
        <v>135</v>
      </c>
      <c r="AU228" s="253" t="s">
        <v>88</v>
      </c>
      <c r="AV228" s="14" t="s">
        <v>88</v>
      </c>
      <c r="AW228" s="14" t="s">
        <v>36</v>
      </c>
      <c r="AX228" s="14" t="s">
        <v>79</v>
      </c>
      <c r="AY228" s="253" t="s">
        <v>126</v>
      </c>
    </row>
    <row r="229" s="14" customFormat="1">
      <c r="A229" s="14"/>
      <c r="B229" s="243"/>
      <c r="C229" s="244"/>
      <c r="D229" s="234" t="s">
        <v>135</v>
      </c>
      <c r="E229" s="245" t="s">
        <v>1</v>
      </c>
      <c r="F229" s="246" t="s">
        <v>597</v>
      </c>
      <c r="G229" s="244"/>
      <c r="H229" s="247">
        <v>0.77400000000000002</v>
      </c>
      <c r="I229" s="248"/>
      <c r="J229" s="244"/>
      <c r="K229" s="244"/>
      <c r="L229" s="249"/>
      <c r="M229" s="250"/>
      <c r="N229" s="251"/>
      <c r="O229" s="251"/>
      <c r="P229" s="251"/>
      <c r="Q229" s="251"/>
      <c r="R229" s="251"/>
      <c r="S229" s="251"/>
      <c r="T229" s="25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3" t="s">
        <v>135</v>
      </c>
      <c r="AU229" s="253" t="s">
        <v>88</v>
      </c>
      <c r="AV229" s="14" t="s">
        <v>88</v>
      </c>
      <c r="AW229" s="14" t="s">
        <v>36</v>
      </c>
      <c r="AX229" s="14" t="s">
        <v>79</v>
      </c>
      <c r="AY229" s="253" t="s">
        <v>126</v>
      </c>
    </row>
    <row r="230" s="15" customFormat="1">
      <c r="A230" s="15"/>
      <c r="B230" s="254"/>
      <c r="C230" s="255"/>
      <c r="D230" s="234" t="s">
        <v>135</v>
      </c>
      <c r="E230" s="256" t="s">
        <v>1</v>
      </c>
      <c r="F230" s="257" t="s">
        <v>141</v>
      </c>
      <c r="G230" s="255"/>
      <c r="H230" s="258">
        <v>3.0670000000000002</v>
      </c>
      <c r="I230" s="259"/>
      <c r="J230" s="255"/>
      <c r="K230" s="255"/>
      <c r="L230" s="260"/>
      <c r="M230" s="261"/>
      <c r="N230" s="262"/>
      <c r="O230" s="262"/>
      <c r="P230" s="262"/>
      <c r="Q230" s="262"/>
      <c r="R230" s="262"/>
      <c r="S230" s="262"/>
      <c r="T230" s="263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64" t="s">
        <v>135</v>
      </c>
      <c r="AU230" s="264" t="s">
        <v>88</v>
      </c>
      <c r="AV230" s="15" t="s">
        <v>133</v>
      </c>
      <c r="AW230" s="15" t="s">
        <v>36</v>
      </c>
      <c r="AX230" s="15" t="s">
        <v>21</v>
      </c>
      <c r="AY230" s="264" t="s">
        <v>126</v>
      </c>
    </row>
    <row r="231" s="12" customFormat="1" ht="22.8" customHeight="1">
      <c r="A231" s="12"/>
      <c r="B231" s="203"/>
      <c r="C231" s="204"/>
      <c r="D231" s="205" t="s">
        <v>78</v>
      </c>
      <c r="E231" s="217" t="s">
        <v>146</v>
      </c>
      <c r="F231" s="217" t="s">
        <v>284</v>
      </c>
      <c r="G231" s="204"/>
      <c r="H231" s="204"/>
      <c r="I231" s="207"/>
      <c r="J231" s="218">
        <f>BK231</f>
        <v>0</v>
      </c>
      <c r="K231" s="204"/>
      <c r="L231" s="209"/>
      <c r="M231" s="210"/>
      <c r="N231" s="211"/>
      <c r="O231" s="211"/>
      <c r="P231" s="212">
        <f>SUM(P232:P282)</f>
        <v>0</v>
      </c>
      <c r="Q231" s="211"/>
      <c r="R231" s="212">
        <f>SUM(R232:R282)</f>
        <v>36.131321659999998</v>
      </c>
      <c r="S231" s="211"/>
      <c r="T231" s="213">
        <f>SUM(T232:T282)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14" t="s">
        <v>21</v>
      </c>
      <c r="AT231" s="215" t="s">
        <v>78</v>
      </c>
      <c r="AU231" s="215" t="s">
        <v>21</v>
      </c>
      <c r="AY231" s="214" t="s">
        <v>126</v>
      </c>
      <c r="BK231" s="216">
        <f>SUM(BK232:BK282)</f>
        <v>0</v>
      </c>
    </row>
    <row r="232" s="2" customFormat="1" ht="33" customHeight="1">
      <c r="A232" s="39"/>
      <c r="B232" s="40"/>
      <c r="C232" s="219" t="s">
        <v>7</v>
      </c>
      <c r="D232" s="219" t="s">
        <v>128</v>
      </c>
      <c r="E232" s="220" t="s">
        <v>286</v>
      </c>
      <c r="F232" s="221" t="s">
        <v>287</v>
      </c>
      <c r="G232" s="222" t="s">
        <v>154</v>
      </c>
      <c r="H232" s="223">
        <v>5.4320000000000004</v>
      </c>
      <c r="I232" s="224"/>
      <c r="J232" s="225">
        <f>ROUND(I232*H232,2)</f>
        <v>0</v>
      </c>
      <c r="K232" s="221" t="s">
        <v>132</v>
      </c>
      <c r="L232" s="45"/>
      <c r="M232" s="226" t="s">
        <v>1</v>
      </c>
      <c r="N232" s="227" t="s">
        <v>44</v>
      </c>
      <c r="O232" s="92"/>
      <c r="P232" s="228">
        <f>O232*H232</f>
        <v>0</v>
      </c>
      <c r="Q232" s="228">
        <v>2.5018699999999998</v>
      </c>
      <c r="R232" s="228">
        <f>Q232*H232</f>
        <v>13.59015784</v>
      </c>
      <c r="S232" s="228">
        <v>0</v>
      </c>
      <c r="T232" s="22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0" t="s">
        <v>133</v>
      </c>
      <c r="AT232" s="230" t="s">
        <v>128</v>
      </c>
      <c r="AU232" s="230" t="s">
        <v>88</v>
      </c>
      <c r="AY232" s="18" t="s">
        <v>126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8" t="s">
        <v>21</v>
      </c>
      <c r="BK232" s="231">
        <f>ROUND(I232*H232,2)</f>
        <v>0</v>
      </c>
      <c r="BL232" s="18" t="s">
        <v>133</v>
      </c>
      <c r="BM232" s="230" t="s">
        <v>599</v>
      </c>
    </row>
    <row r="233" s="13" customFormat="1">
      <c r="A233" s="13"/>
      <c r="B233" s="232"/>
      <c r="C233" s="233"/>
      <c r="D233" s="234" t="s">
        <v>135</v>
      </c>
      <c r="E233" s="235" t="s">
        <v>1</v>
      </c>
      <c r="F233" s="236" t="s">
        <v>575</v>
      </c>
      <c r="G233" s="233"/>
      <c r="H233" s="235" t="s">
        <v>1</v>
      </c>
      <c r="I233" s="237"/>
      <c r="J233" s="233"/>
      <c r="K233" s="233"/>
      <c r="L233" s="238"/>
      <c r="M233" s="239"/>
      <c r="N233" s="240"/>
      <c r="O233" s="240"/>
      <c r="P233" s="240"/>
      <c r="Q233" s="240"/>
      <c r="R233" s="240"/>
      <c r="S233" s="240"/>
      <c r="T233" s="24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2" t="s">
        <v>135</v>
      </c>
      <c r="AU233" s="242" t="s">
        <v>88</v>
      </c>
      <c r="AV233" s="13" t="s">
        <v>21</v>
      </c>
      <c r="AW233" s="13" t="s">
        <v>36</v>
      </c>
      <c r="AX233" s="13" t="s">
        <v>79</v>
      </c>
      <c r="AY233" s="242" t="s">
        <v>126</v>
      </c>
    </row>
    <row r="234" s="13" customFormat="1">
      <c r="A234" s="13"/>
      <c r="B234" s="232"/>
      <c r="C234" s="233"/>
      <c r="D234" s="234" t="s">
        <v>135</v>
      </c>
      <c r="E234" s="235" t="s">
        <v>1</v>
      </c>
      <c r="F234" s="236" t="s">
        <v>558</v>
      </c>
      <c r="G234" s="233"/>
      <c r="H234" s="235" t="s">
        <v>1</v>
      </c>
      <c r="I234" s="237"/>
      <c r="J234" s="233"/>
      <c r="K234" s="233"/>
      <c r="L234" s="238"/>
      <c r="M234" s="239"/>
      <c r="N234" s="240"/>
      <c r="O234" s="240"/>
      <c r="P234" s="240"/>
      <c r="Q234" s="240"/>
      <c r="R234" s="240"/>
      <c r="S234" s="240"/>
      <c r="T234" s="24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2" t="s">
        <v>135</v>
      </c>
      <c r="AU234" s="242" t="s">
        <v>88</v>
      </c>
      <c r="AV234" s="13" t="s">
        <v>21</v>
      </c>
      <c r="AW234" s="13" t="s">
        <v>36</v>
      </c>
      <c r="AX234" s="13" t="s">
        <v>79</v>
      </c>
      <c r="AY234" s="242" t="s">
        <v>126</v>
      </c>
    </row>
    <row r="235" s="14" customFormat="1">
      <c r="A235" s="14"/>
      <c r="B235" s="243"/>
      <c r="C235" s="244"/>
      <c r="D235" s="234" t="s">
        <v>135</v>
      </c>
      <c r="E235" s="245" t="s">
        <v>1</v>
      </c>
      <c r="F235" s="246" t="s">
        <v>600</v>
      </c>
      <c r="G235" s="244"/>
      <c r="H235" s="247">
        <v>4.5039999999999996</v>
      </c>
      <c r="I235" s="248"/>
      <c r="J235" s="244"/>
      <c r="K235" s="244"/>
      <c r="L235" s="249"/>
      <c r="M235" s="250"/>
      <c r="N235" s="251"/>
      <c r="O235" s="251"/>
      <c r="P235" s="251"/>
      <c r="Q235" s="251"/>
      <c r="R235" s="251"/>
      <c r="S235" s="251"/>
      <c r="T235" s="25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3" t="s">
        <v>135</v>
      </c>
      <c r="AU235" s="253" t="s">
        <v>88</v>
      </c>
      <c r="AV235" s="14" t="s">
        <v>88</v>
      </c>
      <c r="AW235" s="14" t="s">
        <v>36</v>
      </c>
      <c r="AX235" s="14" t="s">
        <v>79</v>
      </c>
      <c r="AY235" s="253" t="s">
        <v>126</v>
      </c>
    </row>
    <row r="236" s="13" customFormat="1">
      <c r="A236" s="13"/>
      <c r="B236" s="232"/>
      <c r="C236" s="233"/>
      <c r="D236" s="234" t="s">
        <v>135</v>
      </c>
      <c r="E236" s="235" t="s">
        <v>1</v>
      </c>
      <c r="F236" s="236" t="s">
        <v>561</v>
      </c>
      <c r="G236" s="233"/>
      <c r="H236" s="235" t="s">
        <v>1</v>
      </c>
      <c r="I236" s="237"/>
      <c r="J236" s="233"/>
      <c r="K236" s="233"/>
      <c r="L236" s="238"/>
      <c r="M236" s="239"/>
      <c r="N236" s="240"/>
      <c r="O236" s="240"/>
      <c r="P236" s="240"/>
      <c r="Q236" s="240"/>
      <c r="R236" s="240"/>
      <c r="S236" s="240"/>
      <c r="T236" s="24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2" t="s">
        <v>135</v>
      </c>
      <c r="AU236" s="242" t="s">
        <v>88</v>
      </c>
      <c r="AV236" s="13" t="s">
        <v>21</v>
      </c>
      <c r="AW236" s="13" t="s">
        <v>36</v>
      </c>
      <c r="AX236" s="13" t="s">
        <v>79</v>
      </c>
      <c r="AY236" s="242" t="s">
        <v>126</v>
      </c>
    </row>
    <row r="237" s="14" customFormat="1">
      <c r="A237" s="14"/>
      <c r="B237" s="243"/>
      <c r="C237" s="244"/>
      <c r="D237" s="234" t="s">
        <v>135</v>
      </c>
      <c r="E237" s="245" t="s">
        <v>1</v>
      </c>
      <c r="F237" s="246" t="s">
        <v>601</v>
      </c>
      <c r="G237" s="244"/>
      <c r="H237" s="247">
        <v>0.92800000000000005</v>
      </c>
      <c r="I237" s="248"/>
      <c r="J237" s="244"/>
      <c r="K237" s="244"/>
      <c r="L237" s="249"/>
      <c r="M237" s="250"/>
      <c r="N237" s="251"/>
      <c r="O237" s="251"/>
      <c r="P237" s="251"/>
      <c r="Q237" s="251"/>
      <c r="R237" s="251"/>
      <c r="S237" s="251"/>
      <c r="T237" s="25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3" t="s">
        <v>135</v>
      </c>
      <c r="AU237" s="253" t="s">
        <v>88</v>
      </c>
      <c r="AV237" s="14" t="s">
        <v>88</v>
      </c>
      <c r="AW237" s="14" t="s">
        <v>36</v>
      </c>
      <c r="AX237" s="14" t="s">
        <v>79</v>
      </c>
      <c r="AY237" s="253" t="s">
        <v>126</v>
      </c>
    </row>
    <row r="238" s="15" customFormat="1">
      <c r="A238" s="15"/>
      <c r="B238" s="254"/>
      <c r="C238" s="255"/>
      <c r="D238" s="234" t="s">
        <v>135</v>
      </c>
      <c r="E238" s="256" t="s">
        <v>1</v>
      </c>
      <c r="F238" s="257" t="s">
        <v>141</v>
      </c>
      <c r="G238" s="255"/>
      <c r="H238" s="258">
        <v>5.4320000000000004</v>
      </c>
      <c r="I238" s="259"/>
      <c r="J238" s="255"/>
      <c r="K238" s="255"/>
      <c r="L238" s="260"/>
      <c r="M238" s="261"/>
      <c r="N238" s="262"/>
      <c r="O238" s="262"/>
      <c r="P238" s="262"/>
      <c r="Q238" s="262"/>
      <c r="R238" s="262"/>
      <c r="S238" s="262"/>
      <c r="T238" s="263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64" t="s">
        <v>135</v>
      </c>
      <c r="AU238" s="264" t="s">
        <v>88</v>
      </c>
      <c r="AV238" s="15" t="s">
        <v>133</v>
      </c>
      <c r="AW238" s="15" t="s">
        <v>36</v>
      </c>
      <c r="AX238" s="15" t="s">
        <v>21</v>
      </c>
      <c r="AY238" s="264" t="s">
        <v>126</v>
      </c>
    </row>
    <row r="239" s="2" customFormat="1" ht="44.25" customHeight="1">
      <c r="A239" s="39"/>
      <c r="B239" s="40"/>
      <c r="C239" s="219" t="s">
        <v>266</v>
      </c>
      <c r="D239" s="219" t="s">
        <v>128</v>
      </c>
      <c r="E239" s="220" t="s">
        <v>294</v>
      </c>
      <c r="F239" s="221" t="s">
        <v>295</v>
      </c>
      <c r="G239" s="222" t="s">
        <v>296</v>
      </c>
      <c r="H239" s="223">
        <v>26</v>
      </c>
      <c r="I239" s="224"/>
      <c r="J239" s="225">
        <f>ROUND(I239*H239,2)</f>
        <v>0</v>
      </c>
      <c r="K239" s="221" t="s">
        <v>132</v>
      </c>
      <c r="L239" s="45"/>
      <c r="M239" s="226" t="s">
        <v>1</v>
      </c>
      <c r="N239" s="227" t="s">
        <v>44</v>
      </c>
      <c r="O239" s="92"/>
      <c r="P239" s="228">
        <f>O239*H239</f>
        <v>0</v>
      </c>
      <c r="Q239" s="228">
        <v>0.0070200000000000002</v>
      </c>
      <c r="R239" s="228">
        <f>Q239*H239</f>
        <v>0.18252000000000002</v>
      </c>
      <c r="S239" s="228">
        <v>0</v>
      </c>
      <c r="T239" s="22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133</v>
      </c>
      <c r="AT239" s="230" t="s">
        <v>128</v>
      </c>
      <c r="AU239" s="230" t="s">
        <v>88</v>
      </c>
      <c r="AY239" s="18" t="s">
        <v>126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21</v>
      </c>
      <c r="BK239" s="231">
        <f>ROUND(I239*H239,2)</f>
        <v>0</v>
      </c>
      <c r="BL239" s="18" t="s">
        <v>133</v>
      </c>
      <c r="BM239" s="230" t="s">
        <v>602</v>
      </c>
    </row>
    <row r="240" s="13" customFormat="1">
      <c r="A240" s="13"/>
      <c r="B240" s="232"/>
      <c r="C240" s="233"/>
      <c r="D240" s="234" t="s">
        <v>135</v>
      </c>
      <c r="E240" s="235" t="s">
        <v>1</v>
      </c>
      <c r="F240" s="236" t="s">
        <v>558</v>
      </c>
      <c r="G240" s="233"/>
      <c r="H240" s="235" t="s">
        <v>1</v>
      </c>
      <c r="I240" s="237"/>
      <c r="J240" s="233"/>
      <c r="K240" s="233"/>
      <c r="L240" s="238"/>
      <c r="M240" s="239"/>
      <c r="N240" s="240"/>
      <c r="O240" s="240"/>
      <c r="P240" s="240"/>
      <c r="Q240" s="240"/>
      <c r="R240" s="240"/>
      <c r="S240" s="240"/>
      <c r="T240" s="24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2" t="s">
        <v>135</v>
      </c>
      <c r="AU240" s="242" t="s">
        <v>88</v>
      </c>
      <c r="AV240" s="13" t="s">
        <v>21</v>
      </c>
      <c r="AW240" s="13" t="s">
        <v>36</v>
      </c>
      <c r="AX240" s="13" t="s">
        <v>79</v>
      </c>
      <c r="AY240" s="242" t="s">
        <v>126</v>
      </c>
    </row>
    <row r="241" s="14" customFormat="1">
      <c r="A241" s="14"/>
      <c r="B241" s="243"/>
      <c r="C241" s="244"/>
      <c r="D241" s="234" t="s">
        <v>135</v>
      </c>
      <c r="E241" s="245" t="s">
        <v>1</v>
      </c>
      <c r="F241" s="246" t="s">
        <v>254</v>
      </c>
      <c r="G241" s="244"/>
      <c r="H241" s="247">
        <v>20</v>
      </c>
      <c r="I241" s="248"/>
      <c r="J241" s="244"/>
      <c r="K241" s="244"/>
      <c r="L241" s="249"/>
      <c r="M241" s="250"/>
      <c r="N241" s="251"/>
      <c r="O241" s="251"/>
      <c r="P241" s="251"/>
      <c r="Q241" s="251"/>
      <c r="R241" s="251"/>
      <c r="S241" s="251"/>
      <c r="T241" s="252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3" t="s">
        <v>135</v>
      </c>
      <c r="AU241" s="253" t="s">
        <v>88</v>
      </c>
      <c r="AV241" s="14" t="s">
        <v>88</v>
      </c>
      <c r="AW241" s="14" t="s">
        <v>36</v>
      </c>
      <c r="AX241" s="14" t="s">
        <v>79</v>
      </c>
      <c r="AY241" s="253" t="s">
        <v>126</v>
      </c>
    </row>
    <row r="242" s="13" customFormat="1">
      <c r="A242" s="13"/>
      <c r="B242" s="232"/>
      <c r="C242" s="233"/>
      <c r="D242" s="234" t="s">
        <v>135</v>
      </c>
      <c r="E242" s="235" t="s">
        <v>1</v>
      </c>
      <c r="F242" s="236" t="s">
        <v>561</v>
      </c>
      <c r="G242" s="233"/>
      <c r="H242" s="235" t="s">
        <v>1</v>
      </c>
      <c r="I242" s="237"/>
      <c r="J242" s="233"/>
      <c r="K242" s="233"/>
      <c r="L242" s="238"/>
      <c r="M242" s="239"/>
      <c r="N242" s="240"/>
      <c r="O242" s="240"/>
      <c r="P242" s="240"/>
      <c r="Q242" s="240"/>
      <c r="R242" s="240"/>
      <c r="S242" s="240"/>
      <c r="T242" s="24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2" t="s">
        <v>135</v>
      </c>
      <c r="AU242" s="242" t="s">
        <v>88</v>
      </c>
      <c r="AV242" s="13" t="s">
        <v>21</v>
      </c>
      <c r="AW242" s="13" t="s">
        <v>36</v>
      </c>
      <c r="AX242" s="13" t="s">
        <v>79</v>
      </c>
      <c r="AY242" s="242" t="s">
        <v>126</v>
      </c>
    </row>
    <row r="243" s="14" customFormat="1">
      <c r="A243" s="14"/>
      <c r="B243" s="243"/>
      <c r="C243" s="244"/>
      <c r="D243" s="234" t="s">
        <v>135</v>
      </c>
      <c r="E243" s="245" t="s">
        <v>1</v>
      </c>
      <c r="F243" s="246" t="s">
        <v>175</v>
      </c>
      <c r="G243" s="244"/>
      <c r="H243" s="247">
        <v>6</v>
      </c>
      <c r="I243" s="248"/>
      <c r="J243" s="244"/>
      <c r="K243" s="244"/>
      <c r="L243" s="249"/>
      <c r="M243" s="250"/>
      <c r="N243" s="251"/>
      <c r="O243" s="251"/>
      <c r="P243" s="251"/>
      <c r="Q243" s="251"/>
      <c r="R243" s="251"/>
      <c r="S243" s="251"/>
      <c r="T243" s="25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3" t="s">
        <v>135</v>
      </c>
      <c r="AU243" s="253" t="s">
        <v>88</v>
      </c>
      <c r="AV243" s="14" t="s">
        <v>88</v>
      </c>
      <c r="AW243" s="14" t="s">
        <v>36</v>
      </c>
      <c r="AX243" s="14" t="s">
        <v>79</v>
      </c>
      <c r="AY243" s="253" t="s">
        <v>126</v>
      </c>
    </row>
    <row r="244" s="15" customFormat="1">
      <c r="A244" s="15"/>
      <c r="B244" s="254"/>
      <c r="C244" s="255"/>
      <c r="D244" s="234" t="s">
        <v>135</v>
      </c>
      <c r="E244" s="256" t="s">
        <v>1</v>
      </c>
      <c r="F244" s="257" t="s">
        <v>141</v>
      </c>
      <c r="G244" s="255"/>
      <c r="H244" s="258">
        <v>26</v>
      </c>
      <c r="I244" s="259"/>
      <c r="J244" s="255"/>
      <c r="K244" s="255"/>
      <c r="L244" s="260"/>
      <c r="M244" s="261"/>
      <c r="N244" s="262"/>
      <c r="O244" s="262"/>
      <c r="P244" s="262"/>
      <c r="Q244" s="262"/>
      <c r="R244" s="262"/>
      <c r="S244" s="262"/>
      <c r="T244" s="263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64" t="s">
        <v>135</v>
      </c>
      <c r="AU244" s="264" t="s">
        <v>88</v>
      </c>
      <c r="AV244" s="15" t="s">
        <v>133</v>
      </c>
      <c r="AW244" s="15" t="s">
        <v>36</v>
      </c>
      <c r="AX244" s="15" t="s">
        <v>21</v>
      </c>
      <c r="AY244" s="264" t="s">
        <v>126</v>
      </c>
    </row>
    <row r="245" s="2" customFormat="1" ht="37.8" customHeight="1">
      <c r="A245" s="39"/>
      <c r="B245" s="40"/>
      <c r="C245" s="276" t="s">
        <v>270</v>
      </c>
      <c r="D245" s="276" t="s">
        <v>226</v>
      </c>
      <c r="E245" s="277" t="s">
        <v>302</v>
      </c>
      <c r="F245" s="278" t="s">
        <v>303</v>
      </c>
      <c r="G245" s="279" t="s">
        <v>296</v>
      </c>
      <c r="H245" s="280">
        <v>26</v>
      </c>
      <c r="I245" s="281"/>
      <c r="J245" s="282">
        <f>ROUND(I245*H245,2)</f>
        <v>0</v>
      </c>
      <c r="K245" s="278" t="s">
        <v>1</v>
      </c>
      <c r="L245" s="283"/>
      <c r="M245" s="284" t="s">
        <v>1</v>
      </c>
      <c r="N245" s="285" t="s">
        <v>44</v>
      </c>
      <c r="O245" s="92"/>
      <c r="P245" s="228">
        <f>O245*H245</f>
        <v>0</v>
      </c>
      <c r="Q245" s="228">
        <v>0.0057000000000000002</v>
      </c>
      <c r="R245" s="228">
        <f>Q245*H245</f>
        <v>0.1482</v>
      </c>
      <c r="S245" s="228">
        <v>0</v>
      </c>
      <c r="T245" s="22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0" t="s">
        <v>185</v>
      </c>
      <c r="AT245" s="230" t="s">
        <v>226</v>
      </c>
      <c r="AU245" s="230" t="s">
        <v>88</v>
      </c>
      <c r="AY245" s="18" t="s">
        <v>126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8" t="s">
        <v>21</v>
      </c>
      <c r="BK245" s="231">
        <f>ROUND(I245*H245,2)</f>
        <v>0</v>
      </c>
      <c r="BL245" s="18" t="s">
        <v>133</v>
      </c>
      <c r="BM245" s="230" t="s">
        <v>603</v>
      </c>
    </row>
    <row r="246" s="2" customFormat="1" ht="24.15" customHeight="1">
      <c r="A246" s="39"/>
      <c r="B246" s="40"/>
      <c r="C246" s="219" t="s">
        <v>275</v>
      </c>
      <c r="D246" s="219" t="s">
        <v>128</v>
      </c>
      <c r="E246" s="220" t="s">
        <v>306</v>
      </c>
      <c r="F246" s="221" t="s">
        <v>307</v>
      </c>
      <c r="G246" s="222" t="s">
        <v>296</v>
      </c>
      <c r="H246" s="223">
        <v>1</v>
      </c>
      <c r="I246" s="224"/>
      <c r="J246" s="225">
        <f>ROUND(I246*H246,2)</f>
        <v>0</v>
      </c>
      <c r="K246" s="221" t="s">
        <v>132</v>
      </c>
      <c r="L246" s="45"/>
      <c r="M246" s="226" t="s">
        <v>1</v>
      </c>
      <c r="N246" s="227" t="s">
        <v>44</v>
      </c>
      <c r="O246" s="92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133</v>
      </c>
      <c r="AT246" s="230" t="s">
        <v>128</v>
      </c>
      <c r="AU246" s="230" t="s">
        <v>88</v>
      </c>
      <c r="AY246" s="18" t="s">
        <v>126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21</v>
      </c>
      <c r="BK246" s="231">
        <f>ROUND(I246*H246,2)</f>
        <v>0</v>
      </c>
      <c r="BL246" s="18" t="s">
        <v>133</v>
      </c>
      <c r="BM246" s="230" t="s">
        <v>604</v>
      </c>
    </row>
    <row r="247" s="13" customFormat="1">
      <c r="A247" s="13"/>
      <c r="B247" s="232"/>
      <c r="C247" s="233"/>
      <c r="D247" s="234" t="s">
        <v>135</v>
      </c>
      <c r="E247" s="235" t="s">
        <v>1</v>
      </c>
      <c r="F247" s="236" t="s">
        <v>561</v>
      </c>
      <c r="G247" s="233"/>
      <c r="H247" s="235" t="s">
        <v>1</v>
      </c>
      <c r="I247" s="237"/>
      <c r="J247" s="233"/>
      <c r="K247" s="233"/>
      <c r="L247" s="238"/>
      <c r="M247" s="239"/>
      <c r="N247" s="240"/>
      <c r="O247" s="240"/>
      <c r="P247" s="240"/>
      <c r="Q247" s="240"/>
      <c r="R247" s="240"/>
      <c r="S247" s="240"/>
      <c r="T247" s="24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2" t="s">
        <v>135</v>
      </c>
      <c r="AU247" s="242" t="s">
        <v>88</v>
      </c>
      <c r="AV247" s="13" t="s">
        <v>21</v>
      </c>
      <c r="AW247" s="13" t="s">
        <v>36</v>
      </c>
      <c r="AX247" s="13" t="s">
        <v>79</v>
      </c>
      <c r="AY247" s="242" t="s">
        <v>126</v>
      </c>
    </row>
    <row r="248" s="14" customFormat="1">
      <c r="A248" s="14"/>
      <c r="B248" s="243"/>
      <c r="C248" s="244"/>
      <c r="D248" s="234" t="s">
        <v>135</v>
      </c>
      <c r="E248" s="245" t="s">
        <v>1</v>
      </c>
      <c r="F248" s="246" t="s">
        <v>21</v>
      </c>
      <c r="G248" s="244"/>
      <c r="H248" s="247">
        <v>1</v>
      </c>
      <c r="I248" s="248"/>
      <c r="J248" s="244"/>
      <c r="K248" s="244"/>
      <c r="L248" s="249"/>
      <c r="M248" s="250"/>
      <c r="N248" s="251"/>
      <c r="O248" s="251"/>
      <c r="P248" s="251"/>
      <c r="Q248" s="251"/>
      <c r="R248" s="251"/>
      <c r="S248" s="251"/>
      <c r="T248" s="25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3" t="s">
        <v>135</v>
      </c>
      <c r="AU248" s="253" t="s">
        <v>88</v>
      </c>
      <c r="AV248" s="14" t="s">
        <v>88</v>
      </c>
      <c r="AW248" s="14" t="s">
        <v>36</v>
      </c>
      <c r="AX248" s="14" t="s">
        <v>21</v>
      </c>
      <c r="AY248" s="253" t="s">
        <v>126</v>
      </c>
    </row>
    <row r="249" s="2" customFormat="1" ht="62.7" customHeight="1">
      <c r="A249" s="39"/>
      <c r="B249" s="40"/>
      <c r="C249" s="276" t="s">
        <v>280</v>
      </c>
      <c r="D249" s="276" t="s">
        <v>226</v>
      </c>
      <c r="E249" s="277" t="s">
        <v>310</v>
      </c>
      <c r="F249" s="278" t="s">
        <v>311</v>
      </c>
      <c r="G249" s="279" t="s">
        <v>296</v>
      </c>
      <c r="H249" s="280">
        <v>1</v>
      </c>
      <c r="I249" s="281"/>
      <c r="J249" s="282">
        <f>ROUND(I249*H249,2)</f>
        <v>0</v>
      </c>
      <c r="K249" s="278" t="s">
        <v>132</v>
      </c>
      <c r="L249" s="283"/>
      <c r="M249" s="284" t="s">
        <v>1</v>
      </c>
      <c r="N249" s="285" t="s">
        <v>44</v>
      </c>
      <c r="O249" s="92"/>
      <c r="P249" s="228">
        <f>O249*H249</f>
        <v>0</v>
      </c>
      <c r="Q249" s="228">
        <v>0.045659999999999999</v>
      </c>
      <c r="R249" s="228">
        <f>Q249*H249</f>
        <v>0.045659999999999999</v>
      </c>
      <c r="S249" s="228">
        <v>0</v>
      </c>
      <c r="T249" s="22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0" t="s">
        <v>185</v>
      </c>
      <c r="AT249" s="230" t="s">
        <v>226</v>
      </c>
      <c r="AU249" s="230" t="s">
        <v>88</v>
      </c>
      <c r="AY249" s="18" t="s">
        <v>126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8" t="s">
        <v>21</v>
      </c>
      <c r="BK249" s="231">
        <f>ROUND(I249*H249,2)</f>
        <v>0</v>
      </c>
      <c r="BL249" s="18" t="s">
        <v>133</v>
      </c>
      <c r="BM249" s="230" t="s">
        <v>605</v>
      </c>
    </row>
    <row r="250" s="2" customFormat="1" ht="37.8" customHeight="1">
      <c r="A250" s="39"/>
      <c r="B250" s="40"/>
      <c r="C250" s="219" t="s">
        <v>285</v>
      </c>
      <c r="D250" s="219" t="s">
        <v>128</v>
      </c>
      <c r="E250" s="220" t="s">
        <v>314</v>
      </c>
      <c r="F250" s="221" t="s">
        <v>315</v>
      </c>
      <c r="G250" s="222" t="s">
        <v>149</v>
      </c>
      <c r="H250" s="223">
        <v>61.420000000000002</v>
      </c>
      <c r="I250" s="224"/>
      <c r="J250" s="225">
        <f>ROUND(I250*H250,2)</f>
        <v>0</v>
      </c>
      <c r="K250" s="221" t="s">
        <v>132</v>
      </c>
      <c r="L250" s="45"/>
      <c r="M250" s="226" t="s">
        <v>1</v>
      </c>
      <c r="N250" s="227" t="s">
        <v>44</v>
      </c>
      <c r="O250" s="92"/>
      <c r="P250" s="228">
        <f>O250*H250</f>
        <v>0</v>
      </c>
      <c r="Q250" s="228">
        <v>0</v>
      </c>
      <c r="R250" s="228">
        <f>Q250*H250</f>
        <v>0</v>
      </c>
      <c r="S250" s="228">
        <v>0</v>
      </c>
      <c r="T250" s="22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0" t="s">
        <v>133</v>
      </c>
      <c r="AT250" s="230" t="s">
        <v>128</v>
      </c>
      <c r="AU250" s="230" t="s">
        <v>88</v>
      </c>
      <c r="AY250" s="18" t="s">
        <v>126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8" t="s">
        <v>21</v>
      </c>
      <c r="BK250" s="231">
        <f>ROUND(I250*H250,2)</f>
        <v>0</v>
      </c>
      <c r="BL250" s="18" t="s">
        <v>133</v>
      </c>
      <c r="BM250" s="230" t="s">
        <v>606</v>
      </c>
    </row>
    <row r="251" s="13" customFormat="1">
      <c r="A251" s="13"/>
      <c r="B251" s="232"/>
      <c r="C251" s="233"/>
      <c r="D251" s="234" t="s">
        <v>135</v>
      </c>
      <c r="E251" s="235" t="s">
        <v>1</v>
      </c>
      <c r="F251" s="236" t="s">
        <v>558</v>
      </c>
      <c r="G251" s="233"/>
      <c r="H251" s="235" t="s">
        <v>1</v>
      </c>
      <c r="I251" s="237"/>
      <c r="J251" s="233"/>
      <c r="K251" s="233"/>
      <c r="L251" s="238"/>
      <c r="M251" s="239"/>
      <c r="N251" s="240"/>
      <c r="O251" s="240"/>
      <c r="P251" s="240"/>
      <c r="Q251" s="240"/>
      <c r="R251" s="240"/>
      <c r="S251" s="240"/>
      <c r="T251" s="24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2" t="s">
        <v>135</v>
      </c>
      <c r="AU251" s="242" t="s">
        <v>88</v>
      </c>
      <c r="AV251" s="13" t="s">
        <v>21</v>
      </c>
      <c r="AW251" s="13" t="s">
        <v>36</v>
      </c>
      <c r="AX251" s="13" t="s">
        <v>79</v>
      </c>
      <c r="AY251" s="242" t="s">
        <v>126</v>
      </c>
    </row>
    <row r="252" s="14" customFormat="1">
      <c r="A252" s="14"/>
      <c r="B252" s="243"/>
      <c r="C252" s="244"/>
      <c r="D252" s="234" t="s">
        <v>135</v>
      </c>
      <c r="E252" s="245" t="s">
        <v>1</v>
      </c>
      <c r="F252" s="246" t="s">
        <v>607</v>
      </c>
      <c r="G252" s="244"/>
      <c r="H252" s="247">
        <v>45.850000000000001</v>
      </c>
      <c r="I252" s="248"/>
      <c r="J252" s="244"/>
      <c r="K252" s="244"/>
      <c r="L252" s="249"/>
      <c r="M252" s="250"/>
      <c r="N252" s="251"/>
      <c r="O252" s="251"/>
      <c r="P252" s="251"/>
      <c r="Q252" s="251"/>
      <c r="R252" s="251"/>
      <c r="S252" s="251"/>
      <c r="T252" s="25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3" t="s">
        <v>135</v>
      </c>
      <c r="AU252" s="253" t="s">
        <v>88</v>
      </c>
      <c r="AV252" s="14" t="s">
        <v>88</v>
      </c>
      <c r="AW252" s="14" t="s">
        <v>36</v>
      </c>
      <c r="AX252" s="14" t="s">
        <v>79</v>
      </c>
      <c r="AY252" s="253" t="s">
        <v>126</v>
      </c>
    </row>
    <row r="253" s="13" customFormat="1">
      <c r="A253" s="13"/>
      <c r="B253" s="232"/>
      <c r="C253" s="233"/>
      <c r="D253" s="234" t="s">
        <v>135</v>
      </c>
      <c r="E253" s="235" t="s">
        <v>1</v>
      </c>
      <c r="F253" s="236" t="s">
        <v>561</v>
      </c>
      <c r="G253" s="233"/>
      <c r="H253" s="235" t="s">
        <v>1</v>
      </c>
      <c r="I253" s="237"/>
      <c r="J253" s="233"/>
      <c r="K253" s="233"/>
      <c r="L253" s="238"/>
      <c r="M253" s="239"/>
      <c r="N253" s="240"/>
      <c r="O253" s="240"/>
      <c r="P253" s="240"/>
      <c r="Q253" s="240"/>
      <c r="R253" s="240"/>
      <c r="S253" s="240"/>
      <c r="T253" s="24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2" t="s">
        <v>135</v>
      </c>
      <c r="AU253" s="242" t="s">
        <v>88</v>
      </c>
      <c r="AV253" s="13" t="s">
        <v>21</v>
      </c>
      <c r="AW253" s="13" t="s">
        <v>36</v>
      </c>
      <c r="AX253" s="13" t="s">
        <v>79</v>
      </c>
      <c r="AY253" s="242" t="s">
        <v>126</v>
      </c>
    </row>
    <row r="254" s="14" customFormat="1">
      <c r="A254" s="14"/>
      <c r="B254" s="243"/>
      <c r="C254" s="244"/>
      <c r="D254" s="234" t="s">
        <v>135</v>
      </c>
      <c r="E254" s="245" t="s">
        <v>1</v>
      </c>
      <c r="F254" s="246" t="s">
        <v>608</v>
      </c>
      <c r="G254" s="244"/>
      <c r="H254" s="247">
        <v>15.57</v>
      </c>
      <c r="I254" s="248"/>
      <c r="J254" s="244"/>
      <c r="K254" s="244"/>
      <c r="L254" s="249"/>
      <c r="M254" s="250"/>
      <c r="N254" s="251"/>
      <c r="O254" s="251"/>
      <c r="P254" s="251"/>
      <c r="Q254" s="251"/>
      <c r="R254" s="251"/>
      <c r="S254" s="251"/>
      <c r="T254" s="252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3" t="s">
        <v>135</v>
      </c>
      <c r="AU254" s="253" t="s">
        <v>88</v>
      </c>
      <c r="AV254" s="14" t="s">
        <v>88</v>
      </c>
      <c r="AW254" s="14" t="s">
        <v>36</v>
      </c>
      <c r="AX254" s="14" t="s">
        <v>79</v>
      </c>
      <c r="AY254" s="253" t="s">
        <v>126</v>
      </c>
    </row>
    <row r="255" s="15" customFormat="1">
      <c r="A255" s="15"/>
      <c r="B255" s="254"/>
      <c r="C255" s="255"/>
      <c r="D255" s="234" t="s">
        <v>135</v>
      </c>
      <c r="E255" s="256" t="s">
        <v>1</v>
      </c>
      <c r="F255" s="257" t="s">
        <v>141</v>
      </c>
      <c r="G255" s="255"/>
      <c r="H255" s="258">
        <v>61.420000000000002</v>
      </c>
      <c r="I255" s="259"/>
      <c r="J255" s="255"/>
      <c r="K255" s="255"/>
      <c r="L255" s="260"/>
      <c r="M255" s="261"/>
      <c r="N255" s="262"/>
      <c r="O255" s="262"/>
      <c r="P255" s="262"/>
      <c r="Q255" s="262"/>
      <c r="R255" s="262"/>
      <c r="S255" s="262"/>
      <c r="T255" s="263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64" t="s">
        <v>135</v>
      </c>
      <c r="AU255" s="264" t="s">
        <v>88</v>
      </c>
      <c r="AV255" s="15" t="s">
        <v>133</v>
      </c>
      <c r="AW255" s="15" t="s">
        <v>36</v>
      </c>
      <c r="AX255" s="15" t="s">
        <v>21</v>
      </c>
      <c r="AY255" s="264" t="s">
        <v>126</v>
      </c>
    </row>
    <row r="256" s="2" customFormat="1" ht="49.05" customHeight="1">
      <c r="A256" s="39"/>
      <c r="B256" s="40"/>
      <c r="C256" s="276" t="s">
        <v>293</v>
      </c>
      <c r="D256" s="276" t="s">
        <v>226</v>
      </c>
      <c r="E256" s="277" t="s">
        <v>319</v>
      </c>
      <c r="F256" s="278" t="s">
        <v>320</v>
      </c>
      <c r="G256" s="279" t="s">
        <v>296</v>
      </c>
      <c r="H256" s="280">
        <v>23</v>
      </c>
      <c r="I256" s="281"/>
      <c r="J256" s="282">
        <f>ROUND(I256*H256,2)</f>
        <v>0</v>
      </c>
      <c r="K256" s="278" t="s">
        <v>1</v>
      </c>
      <c r="L256" s="283"/>
      <c r="M256" s="284" t="s">
        <v>1</v>
      </c>
      <c r="N256" s="285" t="s">
        <v>44</v>
      </c>
      <c r="O256" s="92"/>
      <c r="P256" s="228">
        <f>O256*H256</f>
        <v>0</v>
      </c>
      <c r="Q256" s="228">
        <v>0.029899999999999999</v>
      </c>
      <c r="R256" s="228">
        <f>Q256*H256</f>
        <v>0.68769999999999998</v>
      </c>
      <c r="S256" s="228">
        <v>0</v>
      </c>
      <c r="T256" s="22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0" t="s">
        <v>185</v>
      </c>
      <c r="AT256" s="230" t="s">
        <v>226</v>
      </c>
      <c r="AU256" s="230" t="s">
        <v>88</v>
      </c>
      <c r="AY256" s="18" t="s">
        <v>126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8" t="s">
        <v>21</v>
      </c>
      <c r="BK256" s="231">
        <f>ROUND(I256*H256,2)</f>
        <v>0</v>
      </c>
      <c r="BL256" s="18" t="s">
        <v>133</v>
      </c>
      <c r="BM256" s="230" t="s">
        <v>609</v>
      </c>
    </row>
    <row r="257" s="2" customFormat="1" ht="62.7" customHeight="1">
      <c r="A257" s="39"/>
      <c r="B257" s="40"/>
      <c r="C257" s="276" t="s">
        <v>301</v>
      </c>
      <c r="D257" s="276" t="s">
        <v>226</v>
      </c>
      <c r="E257" s="277" t="s">
        <v>324</v>
      </c>
      <c r="F257" s="278" t="s">
        <v>325</v>
      </c>
      <c r="G257" s="279" t="s">
        <v>296</v>
      </c>
      <c r="H257" s="280">
        <v>4</v>
      </c>
      <c r="I257" s="281"/>
      <c r="J257" s="282">
        <f>ROUND(I257*H257,2)</f>
        <v>0</v>
      </c>
      <c r="K257" s="278" t="s">
        <v>1</v>
      </c>
      <c r="L257" s="283"/>
      <c r="M257" s="284" t="s">
        <v>1</v>
      </c>
      <c r="N257" s="285" t="s">
        <v>44</v>
      </c>
      <c r="O257" s="92"/>
      <c r="P257" s="228">
        <f>O257*H257</f>
        <v>0</v>
      </c>
      <c r="Q257" s="228">
        <v>0.029899999999999999</v>
      </c>
      <c r="R257" s="228">
        <f>Q257*H257</f>
        <v>0.1196</v>
      </c>
      <c r="S257" s="228">
        <v>0</v>
      </c>
      <c r="T257" s="22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0" t="s">
        <v>185</v>
      </c>
      <c r="AT257" s="230" t="s">
        <v>226</v>
      </c>
      <c r="AU257" s="230" t="s">
        <v>88</v>
      </c>
      <c r="AY257" s="18" t="s">
        <v>126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8" t="s">
        <v>21</v>
      </c>
      <c r="BK257" s="231">
        <f>ROUND(I257*H257,2)</f>
        <v>0</v>
      </c>
      <c r="BL257" s="18" t="s">
        <v>133</v>
      </c>
      <c r="BM257" s="230" t="s">
        <v>610</v>
      </c>
    </row>
    <row r="258" s="2" customFormat="1" ht="49.05" customHeight="1">
      <c r="A258" s="39"/>
      <c r="B258" s="40"/>
      <c r="C258" s="219" t="s">
        <v>305</v>
      </c>
      <c r="D258" s="219" t="s">
        <v>128</v>
      </c>
      <c r="E258" s="220" t="s">
        <v>335</v>
      </c>
      <c r="F258" s="221" t="s">
        <v>336</v>
      </c>
      <c r="G258" s="222" t="s">
        <v>149</v>
      </c>
      <c r="H258" s="223">
        <v>61.420000000000002</v>
      </c>
      <c r="I258" s="224"/>
      <c r="J258" s="225">
        <f>ROUND(I258*H258,2)</f>
        <v>0</v>
      </c>
      <c r="K258" s="221" t="s">
        <v>132</v>
      </c>
      <c r="L258" s="45"/>
      <c r="M258" s="226" t="s">
        <v>1</v>
      </c>
      <c r="N258" s="227" t="s">
        <v>44</v>
      </c>
      <c r="O258" s="92"/>
      <c r="P258" s="228">
        <f>O258*H258</f>
        <v>0</v>
      </c>
      <c r="Q258" s="228">
        <v>0.046339999999999999</v>
      </c>
      <c r="R258" s="228">
        <f>Q258*H258</f>
        <v>2.8462027999999999</v>
      </c>
      <c r="S258" s="228">
        <v>0</v>
      </c>
      <c r="T258" s="22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0" t="s">
        <v>133</v>
      </c>
      <c r="AT258" s="230" t="s">
        <v>128</v>
      </c>
      <c r="AU258" s="230" t="s">
        <v>88</v>
      </c>
      <c r="AY258" s="18" t="s">
        <v>126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8" t="s">
        <v>21</v>
      </c>
      <c r="BK258" s="231">
        <f>ROUND(I258*H258,2)</f>
        <v>0</v>
      </c>
      <c r="BL258" s="18" t="s">
        <v>133</v>
      </c>
      <c r="BM258" s="230" t="s">
        <v>611</v>
      </c>
    </row>
    <row r="259" s="13" customFormat="1">
      <c r="A259" s="13"/>
      <c r="B259" s="232"/>
      <c r="C259" s="233"/>
      <c r="D259" s="234" t="s">
        <v>135</v>
      </c>
      <c r="E259" s="235" t="s">
        <v>1</v>
      </c>
      <c r="F259" s="236" t="s">
        <v>558</v>
      </c>
      <c r="G259" s="233"/>
      <c r="H259" s="235" t="s">
        <v>1</v>
      </c>
      <c r="I259" s="237"/>
      <c r="J259" s="233"/>
      <c r="K259" s="233"/>
      <c r="L259" s="238"/>
      <c r="M259" s="239"/>
      <c r="N259" s="240"/>
      <c r="O259" s="240"/>
      <c r="P259" s="240"/>
      <c r="Q259" s="240"/>
      <c r="R259" s="240"/>
      <c r="S259" s="240"/>
      <c r="T259" s="24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2" t="s">
        <v>135</v>
      </c>
      <c r="AU259" s="242" t="s">
        <v>88</v>
      </c>
      <c r="AV259" s="13" t="s">
        <v>21</v>
      </c>
      <c r="AW259" s="13" t="s">
        <v>36</v>
      </c>
      <c r="AX259" s="13" t="s">
        <v>79</v>
      </c>
      <c r="AY259" s="242" t="s">
        <v>126</v>
      </c>
    </row>
    <row r="260" s="14" customFormat="1">
      <c r="A260" s="14"/>
      <c r="B260" s="243"/>
      <c r="C260" s="244"/>
      <c r="D260" s="234" t="s">
        <v>135</v>
      </c>
      <c r="E260" s="245" t="s">
        <v>1</v>
      </c>
      <c r="F260" s="246" t="s">
        <v>607</v>
      </c>
      <c r="G260" s="244"/>
      <c r="H260" s="247">
        <v>45.850000000000001</v>
      </c>
      <c r="I260" s="248"/>
      <c r="J260" s="244"/>
      <c r="K260" s="244"/>
      <c r="L260" s="249"/>
      <c r="M260" s="250"/>
      <c r="N260" s="251"/>
      <c r="O260" s="251"/>
      <c r="P260" s="251"/>
      <c r="Q260" s="251"/>
      <c r="R260" s="251"/>
      <c r="S260" s="251"/>
      <c r="T260" s="25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3" t="s">
        <v>135</v>
      </c>
      <c r="AU260" s="253" t="s">
        <v>88</v>
      </c>
      <c r="AV260" s="14" t="s">
        <v>88</v>
      </c>
      <c r="AW260" s="14" t="s">
        <v>36</v>
      </c>
      <c r="AX260" s="14" t="s">
        <v>79</v>
      </c>
      <c r="AY260" s="253" t="s">
        <v>126</v>
      </c>
    </row>
    <row r="261" s="13" customFormat="1">
      <c r="A261" s="13"/>
      <c r="B261" s="232"/>
      <c r="C261" s="233"/>
      <c r="D261" s="234" t="s">
        <v>135</v>
      </c>
      <c r="E261" s="235" t="s">
        <v>1</v>
      </c>
      <c r="F261" s="236" t="s">
        <v>561</v>
      </c>
      <c r="G261" s="233"/>
      <c r="H261" s="235" t="s">
        <v>1</v>
      </c>
      <c r="I261" s="237"/>
      <c r="J261" s="233"/>
      <c r="K261" s="233"/>
      <c r="L261" s="238"/>
      <c r="M261" s="239"/>
      <c r="N261" s="240"/>
      <c r="O261" s="240"/>
      <c r="P261" s="240"/>
      <c r="Q261" s="240"/>
      <c r="R261" s="240"/>
      <c r="S261" s="240"/>
      <c r="T261" s="24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2" t="s">
        <v>135</v>
      </c>
      <c r="AU261" s="242" t="s">
        <v>88</v>
      </c>
      <c r="AV261" s="13" t="s">
        <v>21</v>
      </c>
      <c r="AW261" s="13" t="s">
        <v>36</v>
      </c>
      <c r="AX261" s="13" t="s">
        <v>79</v>
      </c>
      <c r="AY261" s="242" t="s">
        <v>126</v>
      </c>
    </row>
    <row r="262" s="14" customFormat="1">
      <c r="A262" s="14"/>
      <c r="B262" s="243"/>
      <c r="C262" s="244"/>
      <c r="D262" s="234" t="s">
        <v>135</v>
      </c>
      <c r="E262" s="245" t="s">
        <v>1</v>
      </c>
      <c r="F262" s="246" t="s">
        <v>608</v>
      </c>
      <c r="G262" s="244"/>
      <c r="H262" s="247">
        <v>15.57</v>
      </c>
      <c r="I262" s="248"/>
      <c r="J262" s="244"/>
      <c r="K262" s="244"/>
      <c r="L262" s="249"/>
      <c r="M262" s="250"/>
      <c r="N262" s="251"/>
      <c r="O262" s="251"/>
      <c r="P262" s="251"/>
      <c r="Q262" s="251"/>
      <c r="R262" s="251"/>
      <c r="S262" s="251"/>
      <c r="T262" s="25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3" t="s">
        <v>135</v>
      </c>
      <c r="AU262" s="253" t="s">
        <v>88</v>
      </c>
      <c r="AV262" s="14" t="s">
        <v>88</v>
      </c>
      <c r="AW262" s="14" t="s">
        <v>36</v>
      </c>
      <c r="AX262" s="14" t="s">
        <v>79</v>
      </c>
      <c r="AY262" s="253" t="s">
        <v>126</v>
      </c>
    </row>
    <row r="263" s="15" customFormat="1">
      <c r="A263" s="15"/>
      <c r="B263" s="254"/>
      <c r="C263" s="255"/>
      <c r="D263" s="234" t="s">
        <v>135</v>
      </c>
      <c r="E263" s="256" t="s">
        <v>1</v>
      </c>
      <c r="F263" s="257" t="s">
        <v>141</v>
      </c>
      <c r="G263" s="255"/>
      <c r="H263" s="258">
        <v>61.420000000000002</v>
      </c>
      <c r="I263" s="259"/>
      <c r="J263" s="255"/>
      <c r="K263" s="255"/>
      <c r="L263" s="260"/>
      <c r="M263" s="261"/>
      <c r="N263" s="262"/>
      <c r="O263" s="262"/>
      <c r="P263" s="262"/>
      <c r="Q263" s="262"/>
      <c r="R263" s="262"/>
      <c r="S263" s="262"/>
      <c r="T263" s="263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64" t="s">
        <v>135</v>
      </c>
      <c r="AU263" s="264" t="s">
        <v>88</v>
      </c>
      <c r="AV263" s="15" t="s">
        <v>133</v>
      </c>
      <c r="AW263" s="15" t="s">
        <v>36</v>
      </c>
      <c r="AX263" s="15" t="s">
        <v>21</v>
      </c>
      <c r="AY263" s="264" t="s">
        <v>126</v>
      </c>
    </row>
    <row r="264" s="2" customFormat="1" ht="44.25" customHeight="1">
      <c r="A264" s="39"/>
      <c r="B264" s="40"/>
      <c r="C264" s="219" t="s">
        <v>299</v>
      </c>
      <c r="D264" s="219" t="s">
        <v>128</v>
      </c>
      <c r="E264" s="220" t="s">
        <v>340</v>
      </c>
      <c r="F264" s="221" t="s">
        <v>341</v>
      </c>
      <c r="G264" s="222" t="s">
        <v>296</v>
      </c>
      <c r="H264" s="223">
        <v>2</v>
      </c>
      <c r="I264" s="224"/>
      <c r="J264" s="225">
        <f>ROUND(I264*H264,2)</f>
        <v>0</v>
      </c>
      <c r="K264" s="221" t="s">
        <v>132</v>
      </c>
      <c r="L264" s="45"/>
      <c r="M264" s="226" t="s">
        <v>1</v>
      </c>
      <c r="N264" s="227" t="s">
        <v>44</v>
      </c>
      <c r="O264" s="92"/>
      <c r="P264" s="228">
        <f>O264*H264</f>
        <v>0</v>
      </c>
      <c r="Q264" s="228">
        <v>0.00059999999999999995</v>
      </c>
      <c r="R264" s="228">
        <f>Q264*H264</f>
        <v>0.0011999999999999999</v>
      </c>
      <c r="S264" s="228">
        <v>0</v>
      </c>
      <c r="T264" s="229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0" t="s">
        <v>133</v>
      </c>
      <c r="AT264" s="230" t="s">
        <v>128</v>
      </c>
      <c r="AU264" s="230" t="s">
        <v>88</v>
      </c>
      <c r="AY264" s="18" t="s">
        <v>126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8" t="s">
        <v>21</v>
      </c>
      <c r="BK264" s="231">
        <f>ROUND(I264*H264,2)</f>
        <v>0</v>
      </c>
      <c r="BL264" s="18" t="s">
        <v>133</v>
      </c>
      <c r="BM264" s="230" t="s">
        <v>612</v>
      </c>
    </row>
    <row r="265" s="2" customFormat="1" ht="24.15" customHeight="1">
      <c r="A265" s="39"/>
      <c r="B265" s="40"/>
      <c r="C265" s="219" t="s">
        <v>313</v>
      </c>
      <c r="D265" s="219" t="s">
        <v>128</v>
      </c>
      <c r="E265" s="220" t="s">
        <v>344</v>
      </c>
      <c r="F265" s="221" t="s">
        <v>345</v>
      </c>
      <c r="G265" s="222" t="s">
        <v>239</v>
      </c>
      <c r="H265" s="223">
        <v>0.72299999999999998</v>
      </c>
      <c r="I265" s="224"/>
      <c r="J265" s="225">
        <f>ROUND(I265*H265,2)</f>
        <v>0</v>
      </c>
      <c r="K265" s="221" t="s">
        <v>132</v>
      </c>
      <c r="L265" s="45"/>
      <c r="M265" s="226" t="s">
        <v>1</v>
      </c>
      <c r="N265" s="227" t="s">
        <v>44</v>
      </c>
      <c r="O265" s="92"/>
      <c r="P265" s="228">
        <f>O265*H265</f>
        <v>0</v>
      </c>
      <c r="Q265" s="228">
        <v>1.0502400000000001</v>
      </c>
      <c r="R265" s="228">
        <f>Q265*H265</f>
        <v>0.75932352000000003</v>
      </c>
      <c r="S265" s="228">
        <v>0</v>
      </c>
      <c r="T265" s="22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0" t="s">
        <v>133</v>
      </c>
      <c r="AT265" s="230" t="s">
        <v>128</v>
      </c>
      <c r="AU265" s="230" t="s">
        <v>88</v>
      </c>
      <c r="AY265" s="18" t="s">
        <v>126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8" t="s">
        <v>21</v>
      </c>
      <c r="BK265" s="231">
        <f>ROUND(I265*H265,2)</f>
        <v>0</v>
      </c>
      <c r="BL265" s="18" t="s">
        <v>133</v>
      </c>
      <c r="BM265" s="230" t="s">
        <v>613</v>
      </c>
    </row>
    <row r="266" s="13" customFormat="1">
      <c r="A266" s="13"/>
      <c r="B266" s="232"/>
      <c r="C266" s="233"/>
      <c r="D266" s="234" t="s">
        <v>135</v>
      </c>
      <c r="E266" s="235" t="s">
        <v>1</v>
      </c>
      <c r="F266" s="236" t="s">
        <v>614</v>
      </c>
      <c r="G266" s="233"/>
      <c r="H266" s="235" t="s">
        <v>1</v>
      </c>
      <c r="I266" s="237"/>
      <c r="J266" s="233"/>
      <c r="K266" s="233"/>
      <c r="L266" s="238"/>
      <c r="M266" s="239"/>
      <c r="N266" s="240"/>
      <c r="O266" s="240"/>
      <c r="P266" s="240"/>
      <c r="Q266" s="240"/>
      <c r="R266" s="240"/>
      <c r="S266" s="240"/>
      <c r="T266" s="24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2" t="s">
        <v>135</v>
      </c>
      <c r="AU266" s="242" t="s">
        <v>88</v>
      </c>
      <c r="AV266" s="13" t="s">
        <v>21</v>
      </c>
      <c r="AW266" s="13" t="s">
        <v>36</v>
      </c>
      <c r="AX266" s="13" t="s">
        <v>79</v>
      </c>
      <c r="AY266" s="242" t="s">
        <v>126</v>
      </c>
    </row>
    <row r="267" s="13" customFormat="1">
      <c r="A267" s="13"/>
      <c r="B267" s="232"/>
      <c r="C267" s="233"/>
      <c r="D267" s="234" t="s">
        <v>135</v>
      </c>
      <c r="E267" s="235" t="s">
        <v>1</v>
      </c>
      <c r="F267" s="236" t="s">
        <v>348</v>
      </c>
      <c r="G267" s="233"/>
      <c r="H267" s="235" t="s">
        <v>1</v>
      </c>
      <c r="I267" s="237"/>
      <c r="J267" s="233"/>
      <c r="K267" s="233"/>
      <c r="L267" s="238"/>
      <c r="M267" s="239"/>
      <c r="N267" s="240"/>
      <c r="O267" s="240"/>
      <c r="P267" s="240"/>
      <c r="Q267" s="240"/>
      <c r="R267" s="240"/>
      <c r="S267" s="240"/>
      <c r="T267" s="24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2" t="s">
        <v>135</v>
      </c>
      <c r="AU267" s="242" t="s">
        <v>88</v>
      </c>
      <c r="AV267" s="13" t="s">
        <v>21</v>
      </c>
      <c r="AW267" s="13" t="s">
        <v>36</v>
      </c>
      <c r="AX267" s="13" t="s">
        <v>79</v>
      </c>
      <c r="AY267" s="242" t="s">
        <v>126</v>
      </c>
    </row>
    <row r="268" s="14" customFormat="1">
      <c r="A268" s="14"/>
      <c r="B268" s="243"/>
      <c r="C268" s="244"/>
      <c r="D268" s="234" t="s">
        <v>135</v>
      </c>
      <c r="E268" s="245" t="s">
        <v>1</v>
      </c>
      <c r="F268" s="246" t="s">
        <v>615</v>
      </c>
      <c r="G268" s="244"/>
      <c r="H268" s="247">
        <v>0.249</v>
      </c>
      <c r="I268" s="248"/>
      <c r="J268" s="244"/>
      <c r="K268" s="244"/>
      <c r="L268" s="249"/>
      <c r="M268" s="250"/>
      <c r="N268" s="251"/>
      <c r="O268" s="251"/>
      <c r="P268" s="251"/>
      <c r="Q268" s="251"/>
      <c r="R268" s="251"/>
      <c r="S268" s="251"/>
      <c r="T268" s="252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3" t="s">
        <v>135</v>
      </c>
      <c r="AU268" s="253" t="s">
        <v>88</v>
      </c>
      <c r="AV268" s="14" t="s">
        <v>88</v>
      </c>
      <c r="AW268" s="14" t="s">
        <v>36</v>
      </c>
      <c r="AX268" s="14" t="s">
        <v>79</v>
      </c>
      <c r="AY268" s="253" t="s">
        <v>126</v>
      </c>
    </row>
    <row r="269" s="14" customFormat="1">
      <c r="A269" s="14"/>
      <c r="B269" s="243"/>
      <c r="C269" s="244"/>
      <c r="D269" s="234" t="s">
        <v>135</v>
      </c>
      <c r="E269" s="245" t="s">
        <v>1</v>
      </c>
      <c r="F269" s="246" t="s">
        <v>616</v>
      </c>
      <c r="G269" s="244"/>
      <c r="H269" s="247">
        <v>0.063</v>
      </c>
      <c r="I269" s="248"/>
      <c r="J269" s="244"/>
      <c r="K269" s="244"/>
      <c r="L269" s="249"/>
      <c r="M269" s="250"/>
      <c r="N269" s="251"/>
      <c r="O269" s="251"/>
      <c r="P269" s="251"/>
      <c r="Q269" s="251"/>
      <c r="R269" s="251"/>
      <c r="S269" s="251"/>
      <c r="T269" s="252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3" t="s">
        <v>135</v>
      </c>
      <c r="AU269" s="253" t="s">
        <v>88</v>
      </c>
      <c r="AV269" s="14" t="s">
        <v>88</v>
      </c>
      <c r="AW269" s="14" t="s">
        <v>36</v>
      </c>
      <c r="AX269" s="14" t="s">
        <v>79</v>
      </c>
      <c r="AY269" s="253" t="s">
        <v>126</v>
      </c>
    </row>
    <row r="270" s="13" customFormat="1">
      <c r="A270" s="13"/>
      <c r="B270" s="232"/>
      <c r="C270" s="233"/>
      <c r="D270" s="234" t="s">
        <v>135</v>
      </c>
      <c r="E270" s="235" t="s">
        <v>1</v>
      </c>
      <c r="F270" s="236" t="s">
        <v>350</v>
      </c>
      <c r="G270" s="233"/>
      <c r="H270" s="235" t="s">
        <v>1</v>
      </c>
      <c r="I270" s="237"/>
      <c r="J270" s="233"/>
      <c r="K270" s="233"/>
      <c r="L270" s="238"/>
      <c r="M270" s="239"/>
      <c r="N270" s="240"/>
      <c r="O270" s="240"/>
      <c r="P270" s="240"/>
      <c r="Q270" s="240"/>
      <c r="R270" s="240"/>
      <c r="S270" s="240"/>
      <c r="T270" s="24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2" t="s">
        <v>135</v>
      </c>
      <c r="AU270" s="242" t="s">
        <v>88</v>
      </c>
      <c r="AV270" s="13" t="s">
        <v>21</v>
      </c>
      <c r="AW270" s="13" t="s">
        <v>36</v>
      </c>
      <c r="AX270" s="13" t="s">
        <v>79</v>
      </c>
      <c r="AY270" s="242" t="s">
        <v>126</v>
      </c>
    </row>
    <row r="271" s="14" customFormat="1">
      <c r="A271" s="14"/>
      <c r="B271" s="243"/>
      <c r="C271" s="244"/>
      <c r="D271" s="234" t="s">
        <v>135</v>
      </c>
      <c r="E271" s="245" t="s">
        <v>1</v>
      </c>
      <c r="F271" s="246" t="s">
        <v>617</v>
      </c>
      <c r="G271" s="244"/>
      <c r="H271" s="247">
        <v>0.036999999999999998</v>
      </c>
      <c r="I271" s="248"/>
      <c r="J271" s="244"/>
      <c r="K271" s="244"/>
      <c r="L271" s="249"/>
      <c r="M271" s="250"/>
      <c r="N271" s="251"/>
      <c r="O271" s="251"/>
      <c r="P271" s="251"/>
      <c r="Q271" s="251"/>
      <c r="R271" s="251"/>
      <c r="S271" s="251"/>
      <c r="T271" s="252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3" t="s">
        <v>135</v>
      </c>
      <c r="AU271" s="253" t="s">
        <v>88</v>
      </c>
      <c r="AV271" s="14" t="s">
        <v>88</v>
      </c>
      <c r="AW271" s="14" t="s">
        <v>36</v>
      </c>
      <c r="AX271" s="14" t="s">
        <v>79</v>
      </c>
      <c r="AY271" s="253" t="s">
        <v>126</v>
      </c>
    </row>
    <row r="272" s="13" customFormat="1">
      <c r="A272" s="13"/>
      <c r="B272" s="232"/>
      <c r="C272" s="233"/>
      <c r="D272" s="234" t="s">
        <v>135</v>
      </c>
      <c r="E272" s="235" t="s">
        <v>1</v>
      </c>
      <c r="F272" s="236" t="s">
        <v>352</v>
      </c>
      <c r="G272" s="233"/>
      <c r="H272" s="235" t="s">
        <v>1</v>
      </c>
      <c r="I272" s="237"/>
      <c r="J272" s="233"/>
      <c r="K272" s="233"/>
      <c r="L272" s="238"/>
      <c r="M272" s="239"/>
      <c r="N272" s="240"/>
      <c r="O272" s="240"/>
      <c r="P272" s="240"/>
      <c r="Q272" s="240"/>
      <c r="R272" s="240"/>
      <c r="S272" s="240"/>
      <c r="T272" s="24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2" t="s">
        <v>135</v>
      </c>
      <c r="AU272" s="242" t="s">
        <v>88</v>
      </c>
      <c r="AV272" s="13" t="s">
        <v>21</v>
      </c>
      <c r="AW272" s="13" t="s">
        <v>36</v>
      </c>
      <c r="AX272" s="13" t="s">
        <v>79</v>
      </c>
      <c r="AY272" s="242" t="s">
        <v>126</v>
      </c>
    </row>
    <row r="273" s="14" customFormat="1">
      <c r="A273" s="14"/>
      <c r="B273" s="243"/>
      <c r="C273" s="244"/>
      <c r="D273" s="234" t="s">
        <v>135</v>
      </c>
      <c r="E273" s="245" t="s">
        <v>1</v>
      </c>
      <c r="F273" s="246" t="s">
        <v>618</v>
      </c>
      <c r="G273" s="244"/>
      <c r="H273" s="247">
        <v>0.311</v>
      </c>
      <c r="I273" s="248"/>
      <c r="J273" s="244"/>
      <c r="K273" s="244"/>
      <c r="L273" s="249"/>
      <c r="M273" s="250"/>
      <c r="N273" s="251"/>
      <c r="O273" s="251"/>
      <c r="P273" s="251"/>
      <c r="Q273" s="251"/>
      <c r="R273" s="251"/>
      <c r="S273" s="251"/>
      <c r="T273" s="25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3" t="s">
        <v>135</v>
      </c>
      <c r="AU273" s="253" t="s">
        <v>88</v>
      </c>
      <c r="AV273" s="14" t="s">
        <v>88</v>
      </c>
      <c r="AW273" s="14" t="s">
        <v>36</v>
      </c>
      <c r="AX273" s="14" t="s">
        <v>79</v>
      </c>
      <c r="AY273" s="253" t="s">
        <v>126</v>
      </c>
    </row>
    <row r="274" s="14" customFormat="1">
      <c r="A274" s="14"/>
      <c r="B274" s="243"/>
      <c r="C274" s="244"/>
      <c r="D274" s="234" t="s">
        <v>135</v>
      </c>
      <c r="E274" s="245" t="s">
        <v>1</v>
      </c>
      <c r="F274" s="246" t="s">
        <v>619</v>
      </c>
      <c r="G274" s="244"/>
      <c r="H274" s="247">
        <v>0.063</v>
      </c>
      <c r="I274" s="248"/>
      <c r="J274" s="244"/>
      <c r="K274" s="244"/>
      <c r="L274" s="249"/>
      <c r="M274" s="250"/>
      <c r="N274" s="251"/>
      <c r="O274" s="251"/>
      <c r="P274" s="251"/>
      <c r="Q274" s="251"/>
      <c r="R274" s="251"/>
      <c r="S274" s="251"/>
      <c r="T274" s="252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3" t="s">
        <v>135</v>
      </c>
      <c r="AU274" s="253" t="s">
        <v>88</v>
      </c>
      <c r="AV274" s="14" t="s">
        <v>88</v>
      </c>
      <c r="AW274" s="14" t="s">
        <v>36</v>
      </c>
      <c r="AX274" s="14" t="s">
        <v>79</v>
      </c>
      <c r="AY274" s="253" t="s">
        <v>126</v>
      </c>
    </row>
    <row r="275" s="15" customFormat="1">
      <c r="A275" s="15"/>
      <c r="B275" s="254"/>
      <c r="C275" s="255"/>
      <c r="D275" s="234" t="s">
        <v>135</v>
      </c>
      <c r="E275" s="256" t="s">
        <v>1</v>
      </c>
      <c r="F275" s="257" t="s">
        <v>141</v>
      </c>
      <c r="G275" s="255"/>
      <c r="H275" s="258">
        <v>0.72299999999999998</v>
      </c>
      <c r="I275" s="259"/>
      <c r="J275" s="255"/>
      <c r="K275" s="255"/>
      <c r="L275" s="260"/>
      <c r="M275" s="261"/>
      <c r="N275" s="262"/>
      <c r="O275" s="262"/>
      <c r="P275" s="262"/>
      <c r="Q275" s="262"/>
      <c r="R275" s="262"/>
      <c r="S275" s="262"/>
      <c r="T275" s="263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64" t="s">
        <v>135</v>
      </c>
      <c r="AU275" s="264" t="s">
        <v>88</v>
      </c>
      <c r="AV275" s="15" t="s">
        <v>133</v>
      </c>
      <c r="AW275" s="15" t="s">
        <v>36</v>
      </c>
      <c r="AX275" s="15" t="s">
        <v>21</v>
      </c>
      <c r="AY275" s="264" t="s">
        <v>126</v>
      </c>
    </row>
    <row r="276" s="2" customFormat="1" ht="24.15" customHeight="1">
      <c r="A276" s="39"/>
      <c r="B276" s="40"/>
      <c r="C276" s="219" t="s">
        <v>318</v>
      </c>
      <c r="D276" s="219" t="s">
        <v>128</v>
      </c>
      <c r="E276" s="220" t="s">
        <v>328</v>
      </c>
      <c r="F276" s="221" t="s">
        <v>329</v>
      </c>
      <c r="G276" s="222" t="s">
        <v>131</v>
      </c>
      <c r="H276" s="223">
        <v>67.900000000000006</v>
      </c>
      <c r="I276" s="224"/>
      <c r="J276" s="225">
        <f>ROUND(I276*H276,2)</f>
        <v>0</v>
      </c>
      <c r="K276" s="221" t="s">
        <v>1</v>
      </c>
      <c r="L276" s="45"/>
      <c r="M276" s="226" t="s">
        <v>1</v>
      </c>
      <c r="N276" s="227" t="s">
        <v>44</v>
      </c>
      <c r="O276" s="92"/>
      <c r="P276" s="228">
        <f>O276*H276</f>
        <v>0</v>
      </c>
      <c r="Q276" s="228">
        <v>0.26142500000000002</v>
      </c>
      <c r="R276" s="228">
        <f>Q276*H276</f>
        <v>17.750757500000002</v>
      </c>
      <c r="S276" s="228">
        <v>0</v>
      </c>
      <c r="T276" s="229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0" t="s">
        <v>133</v>
      </c>
      <c r="AT276" s="230" t="s">
        <v>128</v>
      </c>
      <c r="AU276" s="230" t="s">
        <v>88</v>
      </c>
      <c r="AY276" s="18" t="s">
        <v>126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8" t="s">
        <v>21</v>
      </c>
      <c r="BK276" s="231">
        <f>ROUND(I276*H276,2)</f>
        <v>0</v>
      </c>
      <c r="BL276" s="18" t="s">
        <v>133</v>
      </c>
      <c r="BM276" s="230" t="s">
        <v>620</v>
      </c>
    </row>
    <row r="277" s="13" customFormat="1">
      <c r="A277" s="13"/>
      <c r="B277" s="232"/>
      <c r="C277" s="233"/>
      <c r="D277" s="234" t="s">
        <v>135</v>
      </c>
      <c r="E277" s="235" t="s">
        <v>1</v>
      </c>
      <c r="F277" s="236" t="s">
        <v>575</v>
      </c>
      <c r="G277" s="233"/>
      <c r="H277" s="235" t="s">
        <v>1</v>
      </c>
      <c r="I277" s="237"/>
      <c r="J277" s="233"/>
      <c r="K277" s="233"/>
      <c r="L277" s="238"/>
      <c r="M277" s="239"/>
      <c r="N277" s="240"/>
      <c r="O277" s="240"/>
      <c r="P277" s="240"/>
      <c r="Q277" s="240"/>
      <c r="R277" s="240"/>
      <c r="S277" s="240"/>
      <c r="T277" s="241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2" t="s">
        <v>135</v>
      </c>
      <c r="AU277" s="242" t="s">
        <v>88</v>
      </c>
      <c r="AV277" s="13" t="s">
        <v>21</v>
      </c>
      <c r="AW277" s="13" t="s">
        <v>36</v>
      </c>
      <c r="AX277" s="13" t="s">
        <v>79</v>
      </c>
      <c r="AY277" s="242" t="s">
        <v>126</v>
      </c>
    </row>
    <row r="278" s="13" customFormat="1">
      <c r="A278" s="13"/>
      <c r="B278" s="232"/>
      <c r="C278" s="233"/>
      <c r="D278" s="234" t="s">
        <v>135</v>
      </c>
      <c r="E278" s="235" t="s">
        <v>1</v>
      </c>
      <c r="F278" s="236" t="s">
        <v>558</v>
      </c>
      <c r="G278" s="233"/>
      <c r="H278" s="235" t="s">
        <v>1</v>
      </c>
      <c r="I278" s="237"/>
      <c r="J278" s="233"/>
      <c r="K278" s="233"/>
      <c r="L278" s="238"/>
      <c r="M278" s="239"/>
      <c r="N278" s="240"/>
      <c r="O278" s="240"/>
      <c r="P278" s="240"/>
      <c r="Q278" s="240"/>
      <c r="R278" s="240"/>
      <c r="S278" s="240"/>
      <c r="T278" s="24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2" t="s">
        <v>135</v>
      </c>
      <c r="AU278" s="242" t="s">
        <v>88</v>
      </c>
      <c r="AV278" s="13" t="s">
        <v>21</v>
      </c>
      <c r="AW278" s="13" t="s">
        <v>36</v>
      </c>
      <c r="AX278" s="13" t="s">
        <v>79</v>
      </c>
      <c r="AY278" s="242" t="s">
        <v>126</v>
      </c>
    </row>
    <row r="279" s="14" customFormat="1">
      <c r="A279" s="14"/>
      <c r="B279" s="243"/>
      <c r="C279" s="244"/>
      <c r="D279" s="234" t="s">
        <v>135</v>
      </c>
      <c r="E279" s="245" t="s">
        <v>1</v>
      </c>
      <c r="F279" s="246" t="s">
        <v>621</v>
      </c>
      <c r="G279" s="244"/>
      <c r="H279" s="247">
        <v>56.299999999999997</v>
      </c>
      <c r="I279" s="248"/>
      <c r="J279" s="244"/>
      <c r="K279" s="244"/>
      <c r="L279" s="249"/>
      <c r="M279" s="250"/>
      <c r="N279" s="251"/>
      <c r="O279" s="251"/>
      <c r="P279" s="251"/>
      <c r="Q279" s="251"/>
      <c r="R279" s="251"/>
      <c r="S279" s="251"/>
      <c r="T279" s="252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3" t="s">
        <v>135</v>
      </c>
      <c r="AU279" s="253" t="s">
        <v>88</v>
      </c>
      <c r="AV279" s="14" t="s">
        <v>88</v>
      </c>
      <c r="AW279" s="14" t="s">
        <v>36</v>
      </c>
      <c r="AX279" s="14" t="s">
        <v>79</v>
      </c>
      <c r="AY279" s="253" t="s">
        <v>126</v>
      </c>
    </row>
    <row r="280" s="13" customFormat="1">
      <c r="A280" s="13"/>
      <c r="B280" s="232"/>
      <c r="C280" s="233"/>
      <c r="D280" s="234" t="s">
        <v>135</v>
      </c>
      <c r="E280" s="235" t="s">
        <v>1</v>
      </c>
      <c r="F280" s="236" t="s">
        <v>561</v>
      </c>
      <c r="G280" s="233"/>
      <c r="H280" s="235" t="s">
        <v>1</v>
      </c>
      <c r="I280" s="237"/>
      <c r="J280" s="233"/>
      <c r="K280" s="233"/>
      <c r="L280" s="238"/>
      <c r="M280" s="239"/>
      <c r="N280" s="240"/>
      <c r="O280" s="240"/>
      <c r="P280" s="240"/>
      <c r="Q280" s="240"/>
      <c r="R280" s="240"/>
      <c r="S280" s="240"/>
      <c r="T280" s="24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2" t="s">
        <v>135</v>
      </c>
      <c r="AU280" s="242" t="s">
        <v>88</v>
      </c>
      <c r="AV280" s="13" t="s">
        <v>21</v>
      </c>
      <c r="AW280" s="13" t="s">
        <v>36</v>
      </c>
      <c r="AX280" s="13" t="s">
        <v>79</v>
      </c>
      <c r="AY280" s="242" t="s">
        <v>126</v>
      </c>
    </row>
    <row r="281" s="14" customFormat="1">
      <c r="A281" s="14"/>
      <c r="B281" s="243"/>
      <c r="C281" s="244"/>
      <c r="D281" s="234" t="s">
        <v>135</v>
      </c>
      <c r="E281" s="245" t="s">
        <v>1</v>
      </c>
      <c r="F281" s="246" t="s">
        <v>622</v>
      </c>
      <c r="G281" s="244"/>
      <c r="H281" s="247">
        <v>11.6</v>
      </c>
      <c r="I281" s="248"/>
      <c r="J281" s="244"/>
      <c r="K281" s="244"/>
      <c r="L281" s="249"/>
      <c r="M281" s="250"/>
      <c r="N281" s="251"/>
      <c r="O281" s="251"/>
      <c r="P281" s="251"/>
      <c r="Q281" s="251"/>
      <c r="R281" s="251"/>
      <c r="S281" s="251"/>
      <c r="T281" s="252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3" t="s">
        <v>135</v>
      </c>
      <c r="AU281" s="253" t="s">
        <v>88</v>
      </c>
      <c r="AV281" s="14" t="s">
        <v>88</v>
      </c>
      <c r="AW281" s="14" t="s">
        <v>36</v>
      </c>
      <c r="AX281" s="14" t="s">
        <v>79</v>
      </c>
      <c r="AY281" s="253" t="s">
        <v>126</v>
      </c>
    </row>
    <row r="282" s="15" customFormat="1">
      <c r="A282" s="15"/>
      <c r="B282" s="254"/>
      <c r="C282" s="255"/>
      <c r="D282" s="234" t="s">
        <v>135</v>
      </c>
      <c r="E282" s="256" t="s">
        <v>1</v>
      </c>
      <c r="F282" s="257" t="s">
        <v>141</v>
      </c>
      <c r="G282" s="255"/>
      <c r="H282" s="258">
        <v>67.900000000000006</v>
      </c>
      <c r="I282" s="259"/>
      <c r="J282" s="255"/>
      <c r="K282" s="255"/>
      <c r="L282" s="260"/>
      <c r="M282" s="261"/>
      <c r="N282" s="262"/>
      <c r="O282" s="262"/>
      <c r="P282" s="262"/>
      <c r="Q282" s="262"/>
      <c r="R282" s="262"/>
      <c r="S282" s="262"/>
      <c r="T282" s="263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64" t="s">
        <v>135</v>
      </c>
      <c r="AU282" s="264" t="s">
        <v>88</v>
      </c>
      <c r="AV282" s="15" t="s">
        <v>133</v>
      </c>
      <c r="AW282" s="15" t="s">
        <v>36</v>
      </c>
      <c r="AX282" s="15" t="s">
        <v>21</v>
      </c>
      <c r="AY282" s="264" t="s">
        <v>126</v>
      </c>
    </row>
    <row r="283" s="12" customFormat="1" ht="22.8" customHeight="1">
      <c r="A283" s="12"/>
      <c r="B283" s="203"/>
      <c r="C283" s="204"/>
      <c r="D283" s="205" t="s">
        <v>78</v>
      </c>
      <c r="E283" s="217" t="s">
        <v>158</v>
      </c>
      <c r="F283" s="217" t="s">
        <v>354</v>
      </c>
      <c r="G283" s="204"/>
      <c r="H283" s="204"/>
      <c r="I283" s="207"/>
      <c r="J283" s="218">
        <f>BK283</f>
        <v>0</v>
      </c>
      <c r="K283" s="204"/>
      <c r="L283" s="209"/>
      <c r="M283" s="210"/>
      <c r="N283" s="211"/>
      <c r="O283" s="211"/>
      <c r="P283" s="212">
        <f>SUM(P284:P292)</f>
        <v>0</v>
      </c>
      <c r="Q283" s="211"/>
      <c r="R283" s="212">
        <f>SUM(R284:R292)</f>
        <v>0.64800000000000013</v>
      </c>
      <c r="S283" s="211"/>
      <c r="T283" s="213">
        <f>SUM(T284:T292)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14" t="s">
        <v>21</v>
      </c>
      <c r="AT283" s="215" t="s">
        <v>78</v>
      </c>
      <c r="AU283" s="215" t="s">
        <v>21</v>
      </c>
      <c r="AY283" s="214" t="s">
        <v>126</v>
      </c>
      <c r="BK283" s="216">
        <f>SUM(BK284:BK292)</f>
        <v>0</v>
      </c>
    </row>
    <row r="284" s="2" customFormat="1" ht="33" customHeight="1">
      <c r="A284" s="39"/>
      <c r="B284" s="40"/>
      <c r="C284" s="219" t="s">
        <v>323</v>
      </c>
      <c r="D284" s="219" t="s">
        <v>128</v>
      </c>
      <c r="E284" s="220" t="s">
        <v>364</v>
      </c>
      <c r="F284" s="221" t="s">
        <v>365</v>
      </c>
      <c r="G284" s="222" t="s">
        <v>131</v>
      </c>
      <c r="H284" s="223">
        <v>3</v>
      </c>
      <c r="I284" s="224"/>
      <c r="J284" s="225">
        <f>ROUND(I284*H284,2)</f>
        <v>0</v>
      </c>
      <c r="K284" s="221" t="s">
        <v>132</v>
      </c>
      <c r="L284" s="45"/>
      <c r="M284" s="226" t="s">
        <v>1</v>
      </c>
      <c r="N284" s="227" t="s">
        <v>44</v>
      </c>
      <c r="O284" s="92"/>
      <c r="P284" s="228">
        <f>O284*H284</f>
        <v>0</v>
      </c>
      <c r="Q284" s="228">
        <v>0</v>
      </c>
      <c r="R284" s="228">
        <f>Q284*H284</f>
        <v>0</v>
      </c>
      <c r="S284" s="228">
        <v>0</v>
      </c>
      <c r="T284" s="22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0" t="s">
        <v>133</v>
      </c>
      <c r="AT284" s="230" t="s">
        <v>128</v>
      </c>
      <c r="AU284" s="230" t="s">
        <v>88</v>
      </c>
      <c r="AY284" s="18" t="s">
        <v>126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8" t="s">
        <v>21</v>
      </c>
      <c r="BK284" s="231">
        <f>ROUND(I284*H284,2)</f>
        <v>0</v>
      </c>
      <c r="BL284" s="18" t="s">
        <v>133</v>
      </c>
      <c r="BM284" s="230" t="s">
        <v>623</v>
      </c>
    </row>
    <row r="285" s="13" customFormat="1">
      <c r="A285" s="13"/>
      <c r="B285" s="232"/>
      <c r="C285" s="233"/>
      <c r="D285" s="234" t="s">
        <v>135</v>
      </c>
      <c r="E285" s="235" t="s">
        <v>1</v>
      </c>
      <c r="F285" s="236" t="s">
        <v>624</v>
      </c>
      <c r="G285" s="233"/>
      <c r="H285" s="235" t="s">
        <v>1</v>
      </c>
      <c r="I285" s="237"/>
      <c r="J285" s="233"/>
      <c r="K285" s="233"/>
      <c r="L285" s="238"/>
      <c r="M285" s="239"/>
      <c r="N285" s="240"/>
      <c r="O285" s="240"/>
      <c r="P285" s="240"/>
      <c r="Q285" s="240"/>
      <c r="R285" s="240"/>
      <c r="S285" s="240"/>
      <c r="T285" s="24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2" t="s">
        <v>135</v>
      </c>
      <c r="AU285" s="242" t="s">
        <v>88</v>
      </c>
      <c r="AV285" s="13" t="s">
        <v>21</v>
      </c>
      <c r="AW285" s="13" t="s">
        <v>36</v>
      </c>
      <c r="AX285" s="13" t="s">
        <v>79</v>
      </c>
      <c r="AY285" s="242" t="s">
        <v>126</v>
      </c>
    </row>
    <row r="286" s="13" customFormat="1">
      <c r="A286" s="13"/>
      <c r="B286" s="232"/>
      <c r="C286" s="233"/>
      <c r="D286" s="234" t="s">
        <v>135</v>
      </c>
      <c r="E286" s="235" t="s">
        <v>1</v>
      </c>
      <c r="F286" s="236" t="s">
        <v>367</v>
      </c>
      <c r="G286" s="233"/>
      <c r="H286" s="235" t="s">
        <v>1</v>
      </c>
      <c r="I286" s="237"/>
      <c r="J286" s="233"/>
      <c r="K286" s="233"/>
      <c r="L286" s="238"/>
      <c r="M286" s="239"/>
      <c r="N286" s="240"/>
      <c r="O286" s="240"/>
      <c r="P286" s="240"/>
      <c r="Q286" s="240"/>
      <c r="R286" s="240"/>
      <c r="S286" s="240"/>
      <c r="T286" s="241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2" t="s">
        <v>135</v>
      </c>
      <c r="AU286" s="242" t="s">
        <v>88</v>
      </c>
      <c r="AV286" s="13" t="s">
        <v>21</v>
      </c>
      <c r="AW286" s="13" t="s">
        <v>36</v>
      </c>
      <c r="AX286" s="13" t="s">
        <v>79</v>
      </c>
      <c r="AY286" s="242" t="s">
        <v>126</v>
      </c>
    </row>
    <row r="287" s="14" customFormat="1">
      <c r="A287" s="14"/>
      <c r="B287" s="243"/>
      <c r="C287" s="244"/>
      <c r="D287" s="234" t="s">
        <v>135</v>
      </c>
      <c r="E287" s="245" t="s">
        <v>1</v>
      </c>
      <c r="F287" s="246" t="s">
        <v>368</v>
      </c>
      <c r="G287" s="244"/>
      <c r="H287" s="247">
        <v>3</v>
      </c>
      <c r="I287" s="248"/>
      <c r="J287" s="244"/>
      <c r="K287" s="244"/>
      <c r="L287" s="249"/>
      <c r="M287" s="250"/>
      <c r="N287" s="251"/>
      <c r="O287" s="251"/>
      <c r="P287" s="251"/>
      <c r="Q287" s="251"/>
      <c r="R287" s="251"/>
      <c r="S287" s="251"/>
      <c r="T287" s="252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3" t="s">
        <v>135</v>
      </c>
      <c r="AU287" s="253" t="s">
        <v>88</v>
      </c>
      <c r="AV287" s="14" t="s">
        <v>88</v>
      </c>
      <c r="AW287" s="14" t="s">
        <v>36</v>
      </c>
      <c r="AX287" s="14" t="s">
        <v>21</v>
      </c>
      <c r="AY287" s="253" t="s">
        <v>126</v>
      </c>
    </row>
    <row r="288" s="2" customFormat="1" ht="66.75" customHeight="1">
      <c r="A288" s="39"/>
      <c r="B288" s="40"/>
      <c r="C288" s="219" t="s">
        <v>327</v>
      </c>
      <c r="D288" s="219" t="s">
        <v>128</v>
      </c>
      <c r="E288" s="220" t="s">
        <v>375</v>
      </c>
      <c r="F288" s="221" t="s">
        <v>376</v>
      </c>
      <c r="G288" s="222" t="s">
        <v>131</v>
      </c>
      <c r="H288" s="223">
        <v>3</v>
      </c>
      <c r="I288" s="224"/>
      <c r="J288" s="225">
        <f>ROUND(I288*H288,2)</f>
        <v>0</v>
      </c>
      <c r="K288" s="221" t="s">
        <v>132</v>
      </c>
      <c r="L288" s="45"/>
      <c r="M288" s="226" t="s">
        <v>1</v>
      </c>
      <c r="N288" s="227" t="s">
        <v>44</v>
      </c>
      <c r="O288" s="92"/>
      <c r="P288" s="228">
        <f>O288*H288</f>
        <v>0</v>
      </c>
      <c r="Q288" s="228">
        <v>0.10100000000000001</v>
      </c>
      <c r="R288" s="228">
        <f>Q288*H288</f>
        <v>0.30300000000000005</v>
      </c>
      <c r="S288" s="228">
        <v>0</v>
      </c>
      <c r="T288" s="22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0" t="s">
        <v>133</v>
      </c>
      <c r="AT288" s="230" t="s">
        <v>128</v>
      </c>
      <c r="AU288" s="230" t="s">
        <v>88</v>
      </c>
      <c r="AY288" s="18" t="s">
        <v>126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8" t="s">
        <v>21</v>
      </c>
      <c r="BK288" s="231">
        <f>ROUND(I288*H288,2)</f>
        <v>0</v>
      </c>
      <c r="BL288" s="18" t="s">
        <v>133</v>
      </c>
      <c r="BM288" s="230" t="s">
        <v>625</v>
      </c>
    </row>
    <row r="289" s="13" customFormat="1">
      <c r="A289" s="13"/>
      <c r="B289" s="232"/>
      <c r="C289" s="233"/>
      <c r="D289" s="234" t="s">
        <v>135</v>
      </c>
      <c r="E289" s="235" t="s">
        <v>1</v>
      </c>
      <c r="F289" s="236" t="s">
        <v>624</v>
      </c>
      <c r="G289" s="233"/>
      <c r="H289" s="235" t="s">
        <v>1</v>
      </c>
      <c r="I289" s="237"/>
      <c r="J289" s="233"/>
      <c r="K289" s="233"/>
      <c r="L289" s="238"/>
      <c r="M289" s="239"/>
      <c r="N289" s="240"/>
      <c r="O289" s="240"/>
      <c r="P289" s="240"/>
      <c r="Q289" s="240"/>
      <c r="R289" s="240"/>
      <c r="S289" s="240"/>
      <c r="T289" s="24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2" t="s">
        <v>135</v>
      </c>
      <c r="AU289" s="242" t="s">
        <v>88</v>
      </c>
      <c r="AV289" s="13" t="s">
        <v>21</v>
      </c>
      <c r="AW289" s="13" t="s">
        <v>36</v>
      </c>
      <c r="AX289" s="13" t="s">
        <v>79</v>
      </c>
      <c r="AY289" s="242" t="s">
        <v>126</v>
      </c>
    </row>
    <row r="290" s="13" customFormat="1">
      <c r="A290" s="13"/>
      <c r="B290" s="232"/>
      <c r="C290" s="233"/>
      <c r="D290" s="234" t="s">
        <v>135</v>
      </c>
      <c r="E290" s="235" t="s">
        <v>1</v>
      </c>
      <c r="F290" s="236" t="s">
        <v>367</v>
      </c>
      <c r="G290" s="233"/>
      <c r="H290" s="235" t="s">
        <v>1</v>
      </c>
      <c r="I290" s="237"/>
      <c r="J290" s="233"/>
      <c r="K290" s="233"/>
      <c r="L290" s="238"/>
      <c r="M290" s="239"/>
      <c r="N290" s="240"/>
      <c r="O290" s="240"/>
      <c r="P290" s="240"/>
      <c r="Q290" s="240"/>
      <c r="R290" s="240"/>
      <c r="S290" s="240"/>
      <c r="T290" s="24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2" t="s">
        <v>135</v>
      </c>
      <c r="AU290" s="242" t="s">
        <v>88</v>
      </c>
      <c r="AV290" s="13" t="s">
        <v>21</v>
      </c>
      <c r="AW290" s="13" t="s">
        <v>36</v>
      </c>
      <c r="AX290" s="13" t="s">
        <v>79</v>
      </c>
      <c r="AY290" s="242" t="s">
        <v>126</v>
      </c>
    </row>
    <row r="291" s="14" customFormat="1">
      <c r="A291" s="14"/>
      <c r="B291" s="243"/>
      <c r="C291" s="244"/>
      <c r="D291" s="234" t="s">
        <v>135</v>
      </c>
      <c r="E291" s="245" t="s">
        <v>1</v>
      </c>
      <c r="F291" s="246" t="s">
        <v>368</v>
      </c>
      <c r="G291" s="244"/>
      <c r="H291" s="247">
        <v>3</v>
      </c>
      <c r="I291" s="248"/>
      <c r="J291" s="244"/>
      <c r="K291" s="244"/>
      <c r="L291" s="249"/>
      <c r="M291" s="250"/>
      <c r="N291" s="251"/>
      <c r="O291" s="251"/>
      <c r="P291" s="251"/>
      <c r="Q291" s="251"/>
      <c r="R291" s="251"/>
      <c r="S291" s="251"/>
      <c r="T291" s="25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3" t="s">
        <v>135</v>
      </c>
      <c r="AU291" s="253" t="s">
        <v>88</v>
      </c>
      <c r="AV291" s="14" t="s">
        <v>88</v>
      </c>
      <c r="AW291" s="14" t="s">
        <v>36</v>
      </c>
      <c r="AX291" s="14" t="s">
        <v>21</v>
      </c>
      <c r="AY291" s="253" t="s">
        <v>126</v>
      </c>
    </row>
    <row r="292" s="2" customFormat="1" ht="24.15" customHeight="1">
      <c r="A292" s="39"/>
      <c r="B292" s="40"/>
      <c r="C292" s="276" t="s">
        <v>334</v>
      </c>
      <c r="D292" s="276" t="s">
        <v>226</v>
      </c>
      <c r="E292" s="277" t="s">
        <v>379</v>
      </c>
      <c r="F292" s="278" t="s">
        <v>380</v>
      </c>
      <c r="G292" s="279" t="s">
        <v>131</v>
      </c>
      <c r="H292" s="280">
        <v>3</v>
      </c>
      <c r="I292" s="281"/>
      <c r="J292" s="282">
        <f>ROUND(I292*H292,2)</f>
        <v>0</v>
      </c>
      <c r="K292" s="278" t="s">
        <v>381</v>
      </c>
      <c r="L292" s="283"/>
      <c r="M292" s="284" t="s">
        <v>1</v>
      </c>
      <c r="N292" s="285" t="s">
        <v>44</v>
      </c>
      <c r="O292" s="92"/>
      <c r="P292" s="228">
        <f>O292*H292</f>
        <v>0</v>
      </c>
      <c r="Q292" s="228">
        <v>0.11500000000000001</v>
      </c>
      <c r="R292" s="228">
        <f>Q292*H292</f>
        <v>0.34500000000000003</v>
      </c>
      <c r="S292" s="228">
        <v>0</v>
      </c>
      <c r="T292" s="22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0" t="s">
        <v>185</v>
      </c>
      <c r="AT292" s="230" t="s">
        <v>226</v>
      </c>
      <c r="AU292" s="230" t="s">
        <v>88</v>
      </c>
      <c r="AY292" s="18" t="s">
        <v>126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8" t="s">
        <v>21</v>
      </c>
      <c r="BK292" s="231">
        <f>ROUND(I292*H292,2)</f>
        <v>0</v>
      </c>
      <c r="BL292" s="18" t="s">
        <v>133</v>
      </c>
      <c r="BM292" s="230" t="s">
        <v>626</v>
      </c>
    </row>
    <row r="293" s="12" customFormat="1" ht="22.8" customHeight="1">
      <c r="A293" s="12"/>
      <c r="B293" s="203"/>
      <c r="C293" s="204"/>
      <c r="D293" s="205" t="s">
        <v>78</v>
      </c>
      <c r="E293" s="217" t="s">
        <v>175</v>
      </c>
      <c r="F293" s="217" t="s">
        <v>384</v>
      </c>
      <c r="G293" s="204"/>
      <c r="H293" s="204"/>
      <c r="I293" s="207"/>
      <c r="J293" s="218">
        <f>BK293</f>
        <v>0</v>
      </c>
      <c r="K293" s="204"/>
      <c r="L293" s="209"/>
      <c r="M293" s="210"/>
      <c r="N293" s="211"/>
      <c r="O293" s="211"/>
      <c r="P293" s="212">
        <f>SUM(P294:P299)</f>
        <v>0</v>
      </c>
      <c r="Q293" s="211"/>
      <c r="R293" s="212">
        <f>SUM(R294:R299)</f>
        <v>0.45333000000000001</v>
      </c>
      <c r="S293" s="211"/>
      <c r="T293" s="213">
        <f>SUM(T294:T299)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14" t="s">
        <v>21</v>
      </c>
      <c r="AT293" s="215" t="s">
        <v>78</v>
      </c>
      <c r="AU293" s="215" t="s">
        <v>21</v>
      </c>
      <c r="AY293" s="214" t="s">
        <v>126</v>
      </c>
      <c r="BK293" s="216">
        <f>SUM(BK294:BK299)</f>
        <v>0</v>
      </c>
    </row>
    <row r="294" s="2" customFormat="1" ht="33" customHeight="1">
      <c r="A294" s="39"/>
      <c r="B294" s="40"/>
      <c r="C294" s="219" t="s">
        <v>339</v>
      </c>
      <c r="D294" s="219" t="s">
        <v>128</v>
      </c>
      <c r="E294" s="220" t="s">
        <v>386</v>
      </c>
      <c r="F294" s="221" t="s">
        <v>387</v>
      </c>
      <c r="G294" s="222" t="s">
        <v>131</v>
      </c>
      <c r="H294" s="223">
        <v>1</v>
      </c>
      <c r="I294" s="224"/>
      <c r="J294" s="225">
        <f>ROUND(I294*H294,2)</f>
        <v>0</v>
      </c>
      <c r="K294" s="221" t="s">
        <v>132</v>
      </c>
      <c r="L294" s="45"/>
      <c r="M294" s="226" t="s">
        <v>1</v>
      </c>
      <c r="N294" s="227" t="s">
        <v>44</v>
      </c>
      <c r="O294" s="92"/>
      <c r="P294" s="228">
        <f>O294*H294</f>
        <v>0</v>
      </c>
      <c r="Q294" s="228">
        <v>0.25669999999999998</v>
      </c>
      <c r="R294" s="228">
        <f>Q294*H294</f>
        <v>0.25669999999999998</v>
      </c>
      <c r="S294" s="228">
        <v>0</v>
      </c>
      <c r="T294" s="229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0" t="s">
        <v>133</v>
      </c>
      <c r="AT294" s="230" t="s">
        <v>128</v>
      </c>
      <c r="AU294" s="230" t="s">
        <v>88</v>
      </c>
      <c r="AY294" s="18" t="s">
        <v>126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8" t="s">
        <v>21</v>
      </c>
      <c r="BK294" s="231">
        <f>ROUND(I294*H294,2)</f>
        <v>0</v>
      </c>
      <c r="BL294" s="18" t="s">
        <v>133</v>
      </c>
      <c r="BM294" s="230" t="s">
        <v>627</v>
      </c>
    </row>
    <row r="295" s="13" customFormat="1">
      <c r="A295" s="13"/>
      <c r="B295" s="232"/>
      <c r="C295" s="233"/>
      <c r="D295" s="234" t="s">
        <v>135</v>
      </c>
      <c r="E295" s="235" t="s">
        <v>1</v>
      </c>
      <c r="F295" s="236" t="s">
        <v>552</v>
      </c>
      <c r="G295" s="233"/>
      <c r="H295" s="235" t="s">
        <v>1</v>
      </c>
      <c r="I295" s="237"/>
      <c r="J295" s="233"/>
      <c r="K295" s="233"/>
      <c r="L295" s="238"/>
      <c r="M295" s="239"/>
      <c r="N295" s="240"/>
      <c r="O295" s="240"/>
      <c r="P295" s="240"/>
      <c r="Q295" s="240"/>
      <c r="R295" s="240"/>
      <c r="S295" s="240"/>
      <c r="T295" s="241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2" t="s">
        <v>135</v>
      </c>
      <c r="AU295" s="242" t="s">
        <v>88</v>
      </c>
      <c r="AV295" s="13" t="s">
        <v>21</v>
      </c>
      <c r="AW295" s="13" t="s">
        <v>36</v>
      </c>
      <c r="AX295" s="13" t="s">
        <v>79</v>
      </c>
      <c r="AY295" s="242" t="s">
        <v>126</v>
      </c>
    </row>
    <row r="296" s="14" customFormat="1">
      <c r="A296" s="14"/>
      <c r="B296" s="243"/>
      <c r="C296" s="244"/>
      <c r="D296" s="234" t="s">
        <v>135</v>
      </c>
      <c r="E296" s="245" t="s">
        <v>1</v>
      </c>
      <c r="F296" s="246" t="s">
        <v>394</v>
      </c>
      <c r="G296" s="244"/>
      <c r="H296" s="247">
        <v>1</v>
      </c>
      <c r="I296" s="248"/>
      <c r="J296" s="244"/>
      <c r="K296" s="244"/>
      <c r="L296" s="249"/>
      <c r="M296" s="250"/>
      <c r="N296" s="251"/>
      <c r="O296" s="251"/>
      <c r="P296" s="251"/>
      <c r="Q296" s="251"/>
      <c r="R296" s="251"/>
      <c r="S296" s="251"/>
      <c r="T296" s="252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3" t="s">
        <v>135</v>
      </c>
      <c r="AU296" s="253" t="s">
        <v>88</v>
      </c>
      <c r="AV296" s="14" t="s">
        <v>88</v>
      </c>
      <c r="AW296" s="14" t="s">
        <v>36</v>
      </c>
      <c r="AX296" s="14" t="s">
        <v>21</v>
      </c>
      <c r="AY296" s="253" t="s">
        <v>126</v>
      </c>
    </row>
    <row r="297" s="2" customFormat="1" ht="44.25" customHeight="1">
      <c r="A297" s="39"/>
      <c r="B297" s="40"/>
      <c r="C297" s="219" t="s">
        <v>343</v>
      </c>
      <c r="D297" s="219" t="s">
        <v>128</v>
      </c>
      <c r="E297" s="220" t="s">
        <v>391</v>
      </c>
      <c r="F297" s="221" t="s">
        <v>392</v>
      </c>
      <c r="G297" s="222" t="s">
        <v>149</v>
      </c>
      <c r="H297" s="223">
        <v>1</v>
      </c>
      <c r="I297" s="224"/>
      <c r="J297" s="225">
        <f>ROUND(I297*H297,2)</f>
        <v>0</v>
      </c>
      <c r="K297" s="221" t="s">
        <v>132</v>
      </c>
      <c r="L297" s="45"/>
      <c r="M297" s="226" t="s">
        <v>1</v>
      </c>
      <c r="N297" s="227" t="s">
        <v>44</v>
      </c>
      <c r="O297" s="92"/>
      <c r="P297" s="228">
        <f>O297*H297</f>
        <v>0</v>
      </c>
      <c r="Q297" s="228">
        <v>0.19663</v>
      </c>
      <c r="R297" s="228">
        <f>Q297*H297</f>
        <v>0.19663</v>
      </c>
      <c r="S297" s="228">
        <v>0</v>
      </c>
      <c r="T297" s="229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0" t="s">
        <v>133</v>
      </c>
      <c r="AT297" s="230" t="s">
        <v>128</v>
      </c>
      <c r="AU297" s="230" t="s">
        <v>88</v>
      </c>
      <c r="AY297" s="18" t="s">
        <v>126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8" t="s">
        <v>21</v>
      </c>
      <c r="BK297" s="231">
        <f>ROUND(I297*H297,2)</f>
        <v>0</v>
      </c>
      <c r="BL297" s="18" t="s">
        <v>133</v>
      </c>
      <c r="BM297" s="230" t="s">
        <v>628</v>
      </c>
    </row>
    <row r="298" s="13" customFormat="1">
      <c r="A298" s="13"/>
      <c r="B298" s="232"/>
      <c r="C298" s="233"/>
      <c r="D298" s="234" t="s">
        <v>135</v>
      </c>
      <c r="E298" s="235" t="s">
        <v>1</v>
      </c>
      <c r="F298" s="236" t="s">
        <v>552</v>
      </c>
      <c r="G298" s="233"/>
      <c r="H298" s="235" t="s">
        <v>1</v>
      </c>
      <c r="I298" s="237"/>
      <c r="J298" s="233"/>
      <c r="K298" s="233"/>
      <c r="L298" s="238"/>
      <c r="M298" s="239"/>
      <c r="N298" s="240"/>
      <c r="O298" s="240"/>
      <c r="P298" s="240"/>
      <c r="Q298" s="240"/>
      <c r="R298" s="240"/>
      <c r="S298" s="240"/>
      <c r="T298" s="241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2" t="s">
        <v>135</v>
      </c>
      <c r="AU298" s="242" t="s">
        <v>88</v>
      </c>
      <c r="AV298" s="13" t="s">
        <v>21</v>
      </c>
      <c r="AW298" s="13" t="s">
        <v>36</v>
      </c>
      <c r="AX298" s="13" t="s">
        <v>79</v>
      </c>
      <c r="AY298" s="242" t="s">
        <v>126</v>
      </c>
    </row>
    <row r="299" s="14" customFormat="1">
      <c r="A299" s="14"/>
      <c r="B299" s="243"/>
      <c r="C299" s="244"/>
      <c r="D299" s="234" t="s">
        <v>135</v>
      </c>
      <c r="E299" s="245" t="s">
        <v>1</v>
      </c>
      <c r="F299" s="246" t="s">
        <v>394</v>
      </c>
      <c r="G299" s="244"/>
      <c r="H299" s="247">
        <v>1</v>
      </c>
      <c r="I299" s="248"/>
      <c r="J299" s="244"/>
      <c r="K299" s="244"/>
      <c r="L299" s="249"/>
      <c r="M299" s="250"/>
      <c r="N299" s="251"/>
      <c r="O299" s="251"/>
      <c r="P299" s="251"/>
      <c r="Q299" s="251"/>
      <c r="R299" s="251"/>
      <c r="S299" s="251"/>
      <c r="T299" s="252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3" t="s">
        <v>135</v>
      </c>
      <c r="AU299" s="253" t="s">
        <v>88</v>
      </c>
      <c r="AV299" s="14" t="s">
        <v>88</v>
      </c>
      <c r="AW299" s="14" t="s">
        <v>36</v>
      </c>
      <c r="AX299" s="14" t="s">
        <v>21</v>
      </c>
      <c r="AY299" s="253" t="s">
        <v>126</v>
      </c>
    </row>
    <row r="300" s="12" customFormat="1" ht="22.8" customHeight="1">
      <c r="A300" s="12"/>
      <c r="B300" s="203"/>
      <c r="C300" s="204"/>
      <c r="D300" s="205" t="s">
        <v>78</v>
      </c>
      <c r="E300" s="217" t="s">
        <v>193</v>
      </c>
      <c r="F300" s="217" t="s">
        <v>402</v>
      </c>
      <c r="G300" s="204"/>
      <c r="H300" s="204"/>
      <c r="I300" s="207"/>
      <c r="J300" s="218">
        <f>BK300</f>
        <v>0</v>
      </c>
      <c r="K300" s="204"/>
      <c r="L300" s="209"/>
      <c r="M300" s="210"/>
      <c r="N300" s="211"/>
      <c r="O300" s="211"/>
      <c r="P300" s="212">
        <f>SUM(P301:P345)</f>
        <v>0</v>
      </c>
      <c r="Q300" s="211"/>
      <c r="R300" s="212">
        <f>SUM(R301:R345)</f>
        <v>1.1099544800000001</v>
      </c>
      <c r="S300" s="211"/>
      <c r="T300" s="213">
        <f>SUM(T301:T345)</f>
        <v>35.58663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14" t="s">
        <v>21</v>
      </c>
      <c r="AT300" s="215" t="s">
        <v>78</v>
      </c>
      <c r="AU300" s="215" t="s">
        <v>21</v>
      </c>
      <c r="AY300" s="214" t="s">
        <v>126</v>
      </c>
      <c r="BK300" s="216">
        <f>SUM(BK301:BK345)</f>
        <v>0</v>
      </c>
    </row>
    <row r="301" s="2" customFormat="1" ht="49.05" customHeight="1">
      <c r="A301" s="39"/>
      <c r="B301" s="40"/>
      <c r="C301" s="219" t="s">
        <v>355</v>
      </c>
      <c r="D301" s="219" t="s">
        <v>128</v>
      </c>
      <c r="E301" s="220" t="s">
        <v>404</v>
      </c>
      <c r="F301" s="221" t="s">
        <v>405</v>
      </c>
      <c r="G301" s="222" t="s">
        <v>149</v>
      </c>
      <c r="H301" s="223">
        <v>2.3999999999999999</v>
      </c>
      <c r="I301" s="224"/>
      <c r="J301" s="225">
        <f>ROUND(I301*H301,2)</f>
        <v>0</v>
      </c>
      <c r="K301" s="221" t="s">
        <v>132</v>
      </c>
      <c r="L301" s="45"/>
      <c r="M301" s="226" t="s">
        <v>1</v>
      </c>
      <c r="N301" s="227" t="s">
        <v>44</v>
      </c>
      <c r="O301" s="92"/>
      <c r="P301" s="228">
        <f>O301*H301</f>
        <v>0</v>
      </c>
      <c r="Q301" s="228">
        <v>0.1295</v>
      </c>
      <c r="R301" s="228">
        <f>Q301*H301</f>
        <v>0.31080000000000002</v>
      </c>
      <c r="S301" s="228">
        <v>0</v>
      </c>
      <c r="T301" s="229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0" t="s">
        <v>133</v>
      </c>
      <c r="AT301" s="230" t="s">
        <v>128</v>
      </c>
      <c r="AU301" s="230" t="s">
        <v>88</v>
      </c>
      <c r="AY301" s="18" t="s">
        <v>126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8" t="s">
        <v>21</v>
      </c>
      <c r="BK301" s="231">
        <f>ROUND(I301*H301,2)</f>
        <v>0</v>
      </c>
      <c r="BL301" s="18" t="s">
        <v>133</v>
      </c>
      <c r="BM301" s="230" t="s">
        <v>629</v>
      </c>
    </row>
    <row r="302" s="13" customFormat="1">
      <c r="A302" s="13"/>
      <c r="B302" s="232"/>
      <c r="C302" s="233"/>
      <c r="D302" s="234" t="s">
        <v>135</v>
      </c>
      <c r="E302" s="235" t="s">
        <v>1</v>
      </c>
      <c r="F302" s="236" t="s">
        <v>561</v>
      </c>
      <c r="G302" s="233"/>
      <c r="H302" s="235" t="s">
        <v>1</v>
      </c>
      <c r="I302" s="237"/>
      <c r="J302" s="233"/>
      <c r="K302" s="233"/>
      <c r="L302" s="238"/>
      <c r="M302" s="239"/>
      <c r="N302" s="240"/>
      <c r="O302" s="240"/>
      <c r="P302" s="240"/>
      <c r="Q302" s="240"/>
      <c r="R302" s="240"/>
      <c r="S302" s="240"/>
      <c r="T302" s="24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2" t="s">
        <v>135</v>
      </c>
      <c r="AU302" s="242" t="s">
        <v>88</v>
      </c>
      <c r="AV302" s="13" t="s">
        <v>21</v>
      </c>
      <c r="AW302" s="13" t="s">
        <v>36</v>
      </c>
      <c r="AX302" s="13" t="s">
        <v>79</v>
      </c>
      <c r="AY302" s="242" t="s">
        <v>126</v>
      </c>
    </row>
    <row r="303" s="14" customFormat="1">
      <c r="A303" s="14"/>
      <c r="B303" s="243"/>
      <c r="C303" s="244"/>
      <c r="D303" s="234" t="s">
        <v>135</v>
      </c>
      <c r="E303" s="245" t="s">
        <v>1</v>
      </c>
      <c r="F303" s="246" t="s">
        <v>630</v>
      </c>
      <c r="G303" s="244"/>
      <c r="H303" s="247">
        <v>2.3999999999999999</v>
      </c>
      <c r="I303" s="248"/>
      <c r="J303" s="244"/>
      <c r="K303" s="244"/>
      <c r="L303" s="249"/>
      <c r="M303" s="250"/>
      <c r="N303" s="251"/>
      <c r="O303" s="251"/>
      <c r="P303" s="251"/>
      <c r="Q303" s="251"/>
      <c r="R303" s="251"/>
      <c r="S303" s="251"/>
      <c r="T303" s="252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3" t="s">
        <v>135</v>
      </c>
      <c r="AU303" s="253" t="s">
        <v>88</v>
      </c>
      <c r="AV303" s="14" t="s">
        <v>88</v>
      </c>
      <c r="AW303" s="14" t="s">
        <v>36</v>
      </c>
      <c r="AX303" s="14" t="s">
        <v>21</v>
      </c>
      <c r="AY303" s="253" t="s">
        <v>126</v>
      </c>
    </row>
    <row r="304" s="2" customFormat="1" ht="21.75" customHeight="1">
      <c r="A304" s="39"/>
      <c r="B304" s="40"/>
      <c r="C304" s="276" t="s">
        <v>359</v>
      </c>
      <c r="D304" s="276" t="s">
        <v>226</v>
      </c>
      <c r="E304" s="277" t="s">
        <v>412</v>
      </c>
      <c r="F304" s="278" t="s">
        <v>413</v>
      </c>
      <c r="G304" s="279" t="s">
        <v>149</v>
      </c>
      <c r="H304" s="280">
        <v>2.3999999999999999</v>
      </c>
      <c r="I304" s="281"/>
      <c r="J304" s="282">
        <f>ROUND(I304*H304,2)</f>
        <v>0</v>
      </c>
      <c r="K304" s="278" t="s">
        <v>132</v>
      </c>
      <c r="L304" s="283"/>
      <c r="M304" s="284" t="s">
        <v>1</v>
      </c>
      <c r="N304" s="285" t="s">
        <v>44</v>
      </c>
      <c r="O304" s="92"/>
      <c r="P304" s="228">
        <f>O304*H304</f>
        <v>0</v>
      </c>
      <c r="Q304" s="228">
        <v>0.021999999999999999</v>
      </c>
      <c r="R304" s="228">
        <f>Q304*H304</f>
        <v>0.052799999999999993</v>
      </c>
      <c r="S304" s="228">
        <v>0</v>
      </c>
      <c r="T304" s="229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0" t="s">
        <v>185</v>
      </c>
      <c r="AT304" s="230" t="s">
        <v>226</v>
      </c>
      <c r="AU304" s="230" t="s">
        <v>88</v>
      </c>
      <c r="AY304" s="18" t="s">
        <v>126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18" t="s">
        <v>21</v>
      </c>
      <c r="BK304" s="231">
        <f>ROUND(I304*H304,2)</f>
        <v>0</v>
      </c>
      <c r="BL304" s="18" t="s">
        <v>133</v>
      </c>
      <c r="BM304" s="230" t="s">
        <v>631</v>
      </c>
    </row>
    <row r="305" s="2" customFormat="1" ht="16.5" customHeight="1">
      <c r="A305" s="39"/>
      <c r="B305" s="40"/>
      <c r="C305" s="219" t="s">
        <v>363</v>
      </c>
      <c r="D305" s="219" t="s">
        <v>128</v>
      </c>
      <c r="E305" s="220" t="s">
        <v>421</v>
      </c>
      <c r="F305" s="221" t="s">
        <v>422</v>
      </c>
      <c r="G305" s="222" t="s">
        <v>154</v>
      </c>
      <c r="H305" s="223">
        <v>7.6529999999999996</v>
      </c>
      <c r="I305" s="224"/>
      <c r="J305" s="225">
        <f>ROUND(I305*H305,2)</f>
        <v>0</v>
      </c>
      <c r="K305" s="221" t="s">
        <v>132</v>
      </c>
      <c r="L305" s="45"/>
      <c r="M305" s="226" t="s">
        <v>1</v>
      </c>
      <c r="N305" s="227" t="s">
        <v>44</v>
      </c>
      <c r="O305" s="92"/>
      <c r="P305" s="228">
        <f>O305*H305</f>
        <v>0</v>
      </c>
      <c r="Q305" s="228">
        <v>0</v>
      </c>
      <c r="R305" s="228">
        <f>Q305*H305</f>
        <v>0</v>
      </c>
      <c r="S305" s="228">
        <v>2</v>
      </c>
      <c r="T305" s="229">
        <f>S305*H305</f>
        <v>15.305999999999999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0" t="s">
        <v>133</v>
      </c>
      <c r="AT305" s="230" t="s">
        <v>128</v>
      </c>
      <c r="AU305" s="230" t="s">
        <v>88</v>
      </c>
      <c r="AY305" s="18" t="s">
        <v>126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18" t="s">
        <v>21</v>
      </c>
      <c r="BK305" s="231">
        <f>ROUND(I305*H305,2)</f>
        <v>0</v>
      </c>
      <c r="BL305" s="18" t="s">
        <v>133</v>
      </c>
      <c r="BM305" s="230" t="s">
        <v>632</v>
      </c>
    </row>
    <row r="306" s="13" customFormat="1">
      <c r="A306" s="13"/>
      <c r="B306" s="232"/>
      <c r="C306" s="233"/>
      <c r="D306" s="234" t="s">
        <v>135</v>
      </c>
      <c r="E306" s="235" t="s">
        <v>1</v>
      </c>
      <c r="F306" s="236" t="s">
        <v>633</v>
      </c>
      <c r="G306" s="233"/>
      <c r="H306" s="235" t="s">
        <v>1</v>
      </c>
      <c r="I306" s="237"/>
      <c r="J306" s="233"/>
      <c r="K306" s="233"/>
      <c r="L306" s="238"/>
      <c r="M306" s="239"/>
      <c r="N306" s="240"/>
      <c r="O306" s="240"/>
      <c r="P306" s="240"/>
      <c r="Q306" s="240"/>
      <c r="R306" s="240"/>
      <c r="S306" s="240"/>
      <c r="T306" s="241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2" t="s">
        <v>135</v>
      </c>
      <c r="AU306" s="242" t="s">
        <v>88</v>
      </c>
      <c r="AV306" s="13" t="s">
        <v>21</v>
      </c>
      <c r="AW306" s="13" t="s">
        <v>36</v>
      </c>
      <c r="AX306" s="13" t="s">
        <v>79</v>
      </c>
      <c r="AY306" s="242" t="s">
        <v>126</v>
      </c>
    </row>
    <row r="307" s="13" customFormat="1">
      <c r="A307" s="13"/>
      <c r="B307" s="232"/>
      <c r="C307" s="233"/>
      <c r="D307" s="234" t="s">
        <v>135</v>
      </c>
      <c r="E307" s="235" t="s">
        <v>1</v>
      </c>
      <c r="F307" s="236" t="s">
        <v>558</v>
      </c>
      <c r="G307" s="233"/>
      <c r="H307" s="235" t="s">
        <v>1</v>
      </c>
      <c r="I307" s="237"/>
      <c r="J307" s="233"/>
      <c r="K307" s="233"/>
      <c r="L307" s="238"/>
      <c r="M307" s="239"/>
      <c r="N307" s="240"/>
      <c r="O307" s="240"/>
      <c r="P307" s="240"/>
      <c r="Q307" s="240"/>
      <c r="R307" s="240"/>
      <c r="S307" s="240"/>
      <c r="T307" s="241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2" t="s">
        <v>135</v>
      </c>
      <c r="AU307" s="242" t="s">
        <v>88</v>
      </c>
      <c r="AV307" s="13" t="s">
        <v>21</v>
      </c>
      <c r="AW307" s="13" t="s">
        <v>36</v>
      </c>
      <c r="AX307" s="13" t="s">
        <v>79</v>
      </c>
      <c r="AY307" s="242" t="s">
        <v>126</v>
      </c>
    </row>
    <row r="308" s="14" customFormat="1">
      <c r="A308" s="14"/>
      <c r="B308" s="243"/>
      <c r="C308" s="244"/>
      <c r="D308" s="234" t="s">
        <v>135</v>
      </c>
      <c r="E308" s="245" t="s">
        <v>1</v>
      </c>
      <c r="F308" s="246" t="s">
        <v>634</v>
      </c>
      <c r="G308" s="244"/>
      <c r="H308" s="247">
        <v>4.9180000000000001</v>
      </c>
      <c r="I308" s="248"/>
      <c r="J308" s="244"/>
      <c r="K308" s="244"/>
      <c r="L308" s="249"/>
      <c r="M308" s="250"/>
      <c r="N308" s="251"/>
      <c r="O308" s="251"/>
      <c r="P308" s="251"/>
      <c r="Q308" s="251"/>
      <c r="R308" s="251"/>
      <c r="S308" s="251"/>
      <c r="T308" s="252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3" t="s">
        <v>135</v>
      </c>
      <c r="AU308" s="253" t="s">
        <v>88</v>
      </c>
      <c r="AV308" s="14" t="s">
        <v>88</v>
      </c>
      <c r="AW308" s="14" t="s">
        <v>36</v>
      </c>
      <c r="AX308" s="14" t="s">
        <v>79</v>
      </c>
      <c r="AY308" s="253" t="s">
        <v>126</v>
      </c>
    </row>
    <row r="309" s="14" customFormat="1">
      <c r="A309" s="14"/>
      <c r="B309" s="243"/>
      <c r="C309" s="244"/>
      <c r="D309" s="234" t="s">
        <v>135</v>
      </c>
      <c r="E309" s="245" t="s">
        <v>1</v>
      </c>
      <c r="F309" s="246" t="s">
        <v>635</v>
      </c>
      <c r="G309" s="244"/>
      <c r="H309" s="247">
        <v>0.94699999999999995</v>
      </c>
      <c r="I309" s="248"/>
      <c r="J309" s="244"/>
      <c r="K309" s="244"/>
      <c r="L309" s="249"/>
      <c r="M309" s="250"/>
      <c r="N309" s="251"/>
      <c r="O309" s="251"/>
      <c r="P309" s="251"/>
      <c r="Q309" s="251"/>
      <c r="R309" s="251"/>
      <c r="S309" s="251"/>
      <c r="T309" s="252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3" t="s">
        <v>135</v>
      </c>
      <c r="AU309" s="253" t="s">
        <v>88</v>
      </c>
      <c r="AV309" s="14" t="s">
        <v>88</v>
      </c>
      <c r="AW309" s="14" t="s">
        <v>36</v>
      </c>
      <c r="AX309" s="14" t="s">
        <v>79</v>
      </c>
      <c r="AY309" s="253" t="s">
        <v>126</v>
      </c>
    </row>
    <row r="310" s="13" customFormat="1">
      <c r="A310" s="13"/>
      <c r="B310" s="232"/>
      <c r="C310" s="233"/>
      <c r="D310" s="234" t="s">
        <v>135</v>
      </c>
      <c r="E310" s="235" t="s">
        <v>1</v>
      </c>
      <c r="F310" s="236" t="s">
        <v>561</v>
      </c>
      <c r="G310" s="233"/>
      <c r="H310" s="235" t="s">
        <v>1</v>
      </c>
      <c r="I310" s="237"/>
      <c r="J310" s="233"/>
      <c r="K310" s="233"/>
      <c r="L310" s="238"/>
      <c r="M310" s="239"/>
      <c r="N310" s="240"/>
      <c r="O310" s="240"/>
      <c r="P310" s="240"/>
      <c r="Q310" s="240"/>
      <c r="R310" s="240"/>
      <c r="S310" s="240"/>
      <c r="T310" s="24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2" t="s">
        <v>135</v>
      </c>
      <c r="AU310" s="242" t="s">
        <v>88</v>
      </c>
      <c r="AV310" s="13" t="s">
        <v>21</v>
      </c>
      <c r="AW310" s="13" t="s">
        <v>36</v>
      </c>
      <c r="AX310" s="13" t="s">
        <v>79</v>
      </c>
      <c r="AY310" s="242" t="s">
        <v>126</v>
      </c>
    </row>
    <row r="311" s="14" customFormat="1">
      <c r="A311" s="14"/>
      <c r="B311" s="243"/>
      <c r="C311" s="244"/>
      <c r="D311" s="234" t="s">
        <v>135</v>
      </c>
      <c r="E311" s="245" t="s">
        <v>1</v>
      </c>
      <c r="F311" s="246" t="s">
        <v>636</v>
      </c>
      <c r="G311" s="244"/>
      <c r="H311" s="247">
        <v>1.9270000000000001</v>
      </c>
      <c r="I311" s="248"/>
      <c r="J311" s="244"/>
      <c r="K311" s="244"/>
      <c r="L311" s="249"/>
      <c r="M311" s="250"/>
      <c r="N311" s="251"/>
      <c r="O311" s="251"/>
      <c r="P311" s="251"/>
      <c r="Q311" s="251"/>
      <c r="R311" s="251"/>
      <c r="S311" s="251"/>
      <c r="T311" s="252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3" t="s">
        <v>135</v>
      </c>
      <c r="AU311" s="253" t="s">
        <v>88</v>
      </c>
      <c r="AV311" s="14" t="s">
        <v>88</v>
      </c>
      <c r="AW311" s="14" t="s">
        <v>36</v>
      </c>
      <c r="AX311" s="14" t="s">
        <v>79</v>
      </c>
      <c r="AY311" s="253" t="s">
        <v>126</v>
      </c>
    </row>
    <row r="312" s="14" customFormat="1">
      <c r="A312" s="14"/>
      <c r="B312" s="243"/>
      <c r="C312" s="244"/>
      <c r="D312" s="234" t="s">
        <v>135</v>
      </c>
      <c r="E312" s="245" t="s">
        <v>1</v>
      </c>
      <c r="F312" s="246" t="s">
        <v>637</v>
      </c>
      <c r="G312" s="244"/>
      <c r="H312" s="247">
        <v>-0.13900000000000001</v>
      </c>
      <c r="I312" s="248"/>
      <c r="J312" s="244"/>
      <c r="K312" s="244"/>
      <c r="L312" s="249"/>
      <c r="M312" s="250"/>
      <c r="N312" s="251"/>
      <c r="O312" s="251"/>
      <c r="P312" s="251"/>
      <c r="Q312" s="251"/>
      <c r="R312" s="251"/>
      <c r="S312" s="251"/>
      <c r="T312" s="252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3" t="s">
        <v>135</v>
      </c>
      <c r="AU312" s="253" t="s">
        <v>88</v>
      </c>
      <c r="AV312" s="14" t="s">
        <v>88</v>
      </c>
      <c r="AW312" s="14" t="s">
        <v>36</v>
      </c>
      <c r="AX312" s="14" t="s">
        <v>79</v>
      </c>
      <c r="AY312" s="253" t="s">
        <v>126</v>
      </c>
    </row>
    <row r="313" s="15" customFormat="1">
      <c r="A313" s="15"/>
      <c r="B313" s="254"/>
      <c r="C313" s="255"/>
      <c r="D313" s="234" t="s">
        <v>135</v>
      </c>
      <c r="E313" s="256" t="s">
        <v>1</v>
      </c>
      <c r="F313" s="257" t="s">
        <v>141</v>
      </c>
      <c r="G313" s="255"/>
      <c r="H313" s="258">
        <v>7.6529999999999996</v>
      </c>
      <c r="I313" s="259"/>
      <c r="J313" s="255"/>
      <c r="K313" s="255"/>
      <c r="L313" s="260"/>
      <c r="M313" s="261"/>
      <c r="N313" s="262"/>
      <c r="O313" s="262"/>
      <c r="P313" s="262"/>
      <c r="Q313" s="262"/>
      <c r="R313" s="262"/>
      <c r="S313" s="262"/>
      <c r="T313" s="263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64" t="s">
        <v>135</v>
      </c>
      <c r="AU313" s="264" t="s">
        <v>88</v>
      </c>
      <c r="AV313" s="15" t="s">
        <v>133</v>
      </c>
      <c r="AW313" s="15" t="s">
        <v>36</v>
      </c>
      <c r="AX313" s="15" t="s">
        <v>21</v>
      </c>
      <c r="AY313" s="264" t="s">
        <v>126</v>
      </c>
    </row>
    <row r="314" s="2" customFormat="1" ht="24.15" customHeight="1">
      <c r="A314" s="39"/>
      <c r="B314" s="40"/>
      <c r="C314" s="219" t="s">
        <v>370</v>
      </c>
      <c r="D314" s="219" t="s">
        <v>128</v>
      </c>
      <c r="E314" s="220" t="s">
        <v>472</v>
      </c>
      <c r="F314" s="221" t="s">
        <v>473</v>
      </c>
      <c r="G314" s="222" t="s">
        <v>296</v>
      </c>
      <c r="H314" s="223">
        <v>1</v>
      </c>
      <c r="I314" s="224"/>
      <c r="J314" s="225">
        <f>ROUND(I314*H314,2)</f>
        <v>0</v>
      </c>
      <c r="K314" s="221" t="s">
        <v>132</v>
      </c>
      <c r="L314" s="45"/>
      <c r="M314" s="226" t="s">
        <v>1</v>
      </c>
      <c r="N314" s="227" t="s">
        <v>44</v>
      </c>
      <c r="O314" s="92"/>
      <c r="P314" s="228">
        <f>O314*H314</f>
        <v>0</v>
      </c>
      <c r="Q314" s="228">
        <v>0</v>
      </c>
      <c r="R314" s="228">
        <f>Q314*H314</f>
        <v>0</v>
      </c>
      <c r="S314" s="228">
        <v>0.192</v>
      </c>
      <c r="T314" s="229">
        <f>S314*H314</f>
        <v>0.192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0" t="s">
        <v>133</v>
      </c>
      <c r="AT314" s="230" t="s">
        <v>128</v>
      </c>
      <c r="AU314" s="230" t="s">
        <v>88</v>
      </c>
      <c r="AY314" s="18" t="s">
        <v>126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18" t="s">
        <v>21</v>
      </c>
      <c r="BK314" s="231">
        <f>ROUND(I314*H314,2)</f>
        <v>0</v>
      </c>
      <c r="BL314" s="18" t="s">
        <v>133</v>
      </c>
      <c r="BM314" s="230" t="s">
        <v>638</v>
      </c>
    </row>
    <row r="315" s="2" customFormat="1" ht="37.8" customHeight="1">
      <c r="A315" s="39"/>
      <c r="B315" s="40"/>
      <c r="C315" s="219" t="s">
        <v>374</v>
      </c>
      <c r="D315" s="219" t="s">
        <v>128</v>
      </c>
      <c r="E315" s="220" t="s">
        <v>452</v>
      </c>
      <c r="F315" s="221" t="s">
        <v>453</v>
      </c>
      <c r="G315" s="222" t="s">
        <v>149</v>
      </c>
      <c r="H315" s="223">
        <v>147.33600000000001</v>
      </c>
      <c r="I315" s="224"/>
      <c r="J315" s="225">
        <f>ROUND(I315*H315,2)</f>
        <v>0</v>
      </c>
      <c r="K315" s="221" t="s">
        <v>132</v>
      </c>
      <c r="L315" s="45"/>
      <c r="M315" s="226" t="s">
        <v>1</v>
      </c>
      <c r="N315" s="227" t="s">
        <v>44</v>
      </c>
      <c r="O315" s="92"/>
      <c r="P315" s="228">
        <f>O315*H315</f>
        <v>0</v>
      </c>
      <c r="Q315" s="228">
        <v>0.00042999999999999999</v>
      </c>
      <c r="R315" s="228">
        <f>Q315*H315</f>
        <v>0.063354480000000005</v>
      </c>
      <c r="S315" s="228">
        <v>0</v>
      </c>
      <c r="T315" s="229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0" t="s">
        <v>133</v>
      </c>
      <c r="AT315" s="230" t="s">
        <v>128</v>
      </c>
      <c r="AU315" s="230" t="s">
        <v>88</v>
      </c>
      <c r="AY315" s="18" t="s">
        <v>126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18" t="s">
        <v>21</v>
      </c>
      <c r="BK315" s="231">
        <f>ROUND(I315*H315,2)</f>
        <v>0</v>
      </c>
      <c r="BL315" s="18" t="s">
        <v>133</v>
      </c>
      <c r="BM315" s="230" t="s">
        <v>639</v>
      </c>
    </row>
    <row r="316" s="13" customFormat="1">
      <c r="A316" s="13"/>
      <c r="B316" s="232"/>
      <c r="C316" s="233"/>
      <c r="D316" s="234" t="s">
        <v>135</v>
      </c>
      <c r="E316" s="235" t="s">
        <v>1</v>
      </c>
      <c r="F316" s="236" t="s">
        <v>614</v>
      </c>
      <c r="G316" s="233"/>
      <c r="H316" s="235" t="s">
        <v>1</v>
      </c>
      <c r="I316" s="237"/>
      <c r="J316" s="233"/>
      <c r="K316" s="233"/>
      <c r="L316" s="238"/>
      <c r="M316" s="239"/>
      <c r="N316" s="240"/>
      <c r="O316" s="240"/>
      <c r="P316" s="240"/>
      <c r="Q316" s="240"/>
      <c r="R316" s="240"/>
      <c r="S316" s="240"/>
      <c r="T316" s="24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2" t="s">
        <v>135</v>
      </c>
      <c r="AU316" s="242" t="s">
        <v>88</v>
      </c>
      <c r="AV316" s="13" t="s">
        <v>21</v>
      </c>
      <c r="AW316" s="13" t="s">
        <v>36</v>
      </c>
      <c r="AX316" s="13" t="s">
        <v>79</v>
      </c>
      <c r="AY316" s="242" t="s">
        <v>126</v>
      </c>
    </row>
    <row r="317" s="13" customFormat="1">
      <c r="A317" s="13"/>
      <c r="B317" s="232"/>
      <c r="C317" s="233"/>
      <c r="D317" s="234" t="s">
        <v>135</v>
      </c>
      <c r="E317" s="235" t="s">
        <v>1</v>
      </c>
      <c r="F317" s="236" t="s">
        <v>352</v>
      </c>
      <c r="G317" s="233"/>
      <c r="H317" s="235" t="s">
        <v>1</v>
      </c>
      <c r="I317" s="237"/>
      <c r="J317" s="233"/>
      <c r="K317" s="233"/>
      <c r="L317" s="238"/>
      <c r="M317" s="239"/>
      <c r="N317" s="240"/>
      <c r="O317" s="240"/>
      <c r="P317" s="240"/>
      <c r="Q317" s="240"/>
      <c r="R317" s="240"/>
      <c r="S317" s="240"/>
      <c r="T317" s="241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2" t="s">
        <v>135</v>
      </c>
      <c r="AU317" s="242" t="s">
        <v>88</v>
      </c>
      <c r="AV317" s="13" t="s">
        <v>21</v>
      </c>
      <c r="AW317" s="13" t="s">
        <v>36</v>
      </c>
      <c r="AX317" s="13" t="s">
        <v>79</v>
      </c>
      <c r="AY317" s="242" t="s">
        <v>126</v>
      </c>
    </row>
    <row r="318" s="14" customFormat="1">
      <c r="A318" s="14"/>
      <c r="B318" s="243"/>
      <c r="C318" s="244"/>
      <c r="D318" s="234" t="s">
        <v>135</v>
      </c>
      <c r="E318" s="245" t="s">
        <v>1</v>
      </c>
      <c r="F318" s="246" t="s">
        <v>640</v>
      </c>
      <c r="G318" s="244"/>
      <c r="H318" s="247">
        <v>109.968</v>
      </c>
      <c r="I318" s="248"/>
      <c r="J318" s="244"/>
      <c r="K318" s="244"/>
      <c r="L318" s="249"/>
      <c r="M318" s="250"/>
      <c r="N318" s="251"/>
      <c r="O318" s="251"/>
      <c r="P318" s="251"/>
      <c r="Q318" s="251"/>
      <c r="R318" s="251"/>
      <c r="S318" s="251"/>
      <c r="T318" s="252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3" t="s">
        <v>135</v>
      </c>
      <c r="AU318" s="253" t="s">
        <v>88</v>
      </c>
      <c r="AV318" s="14" t="s">
        <v>88</v>
      </c>
      <c r="AW318" s="14" t="s">
        <v>36</v>
      </c>
      <c r="AX318" s="14" t="s">
        <v>79</v>
      </c>
      <c r="AY318" s="253" t="s">
        <v>126</v>
      </c>
    </row>
    <row r="319" s="14" customFormat="1">
      <c r="A319" s="14"/>
      <c r="B319" s="243"/>
      <c r="C319" s="244"/>
      <c r="D319" s="234" t="s">
        <v>135</v>
      </c>
      <c r="E319" s="245" t="s">
        <v>1</v>
      </c>
      <c r="F319" s="246" t="s">
        <v>641</v>
      </c>
      <c r="G319" s="244"/>
      <c r="H319" s="247">
        <v>37.368000000000002</v>
      </c>
      <c r="I319" s="248"/>
      <c r="J319" s="244"/>
      <c r="K319" s="244"/>
      <c r="L319" s="249"/>
      <c r="M319" s="250"/>
      <c r="N319" s="251"/>
      <c r="O319" s="251"/>
      <c r="P319" s="251"/>
      <c r="Q319" s="251"/>
      <c r="R319" s="251"/>
      <c r="S319" s="251"/>
      <c r="T319" s="252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3" t="s">
        <v>135</v>
      </c>
      <c r="AU319" s="253" t="s">
        <v>88</v>
      </c>
      <c r="AV319" s="14" t="s">
        <v>88</v>
      </c>
      <c r="AW319" s="14" t="s">
        <v>36</v>
      </c>
      <c r="AX319" s="14" t="s">
        <v>79</v>
      </c>
      <c r="AY319" s="253" t="s">
        <v>126</v>
      </c>
    </row>
    <row r="320" s="15" customFormat="1">
      <c r="A320" s="15"/>
      <c r="B320" s="254"/>
      <c r="C320" s="255"/>
      <c r="D320" s="234" t="s">
        <v>135</v>
      </c>
      <c r="E320" s="256" t="s">
        <v>1</v>
      </c>
      <c r="F320" s="257" t="s">
        <v>141</v>
      </c>
      <c r="G320" s="255"/>
      <c r="H320" s="258">
        <v>147.33600000000001</v>
      </c>
      <c r="I320" s="259"/>
      <c r="J320" s="255"/>
      <c r="K320" s="255"/>
      <c r="L320" s="260"/>
      <c r="M320" s="261"/>
      <c r="N320" s="262"/>
      <c r="O320" s="262"/>
      <c r="P320" s="262"/>
      <c r="Q320" s="262"/>
      <c r="R320" s="262"/>
      <c r="S320" s="262"/>
      <c r="T320" s="263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64" t="s">
        <v>135</v>
      </c>
      <c r="AU320" s="264" t="s">
        <v>88</v>
      </c>
      <c r="AV320" s="15" t="s">
        <v>133</v>
      </c>
      <c r="AW320" s="15" t="s">
        <v>36</v>
      </c>
      <c r="AX320" s="15" t="s">
        <v>21</v>
      </c>
      <c r="AY320" s="264" t="s">
        <v>126</v>
      </c>
    </row>
    <row r="321" s="2" customFormat="1" ht="24.15" customHeight="1">
      <c r="A321" s="39"/>
      <c r="B321" s="40"/>
      <c r="C321" s="276" t="s">
        <v>378</v>
      </c>
      <c r="D321" s="276" t="s">
        <v>226</v>
      </c>
      <c r="E321" s="277" t="s">
        <v>458</v>
      </c>
      <c r="F321" s="278" t="s">
        <v>459</v>
      </c>
      <c r="G321" s="279" t="s">
        <v>239</v>
      </c>
      <c r="H321" s="280">
        <v>0.68300000000000005</v>
      </c>
      <c r="I321" s="281"/>
      <c r="J321" s="282">
        <f>ROUND(I321*H321,2)</f>
        <v>0</v>
      </c>
      <c r="K321" s="278" t="s">
        <v>132</v>
      </c>
      <c r="L321" s="283"/>
      <c r="M321" s="284" t="s">
        <v>1</v>
      </c>
      <c r="N321" s="285" t="s">
        <v>44</v>
      </c>
      <c r="O321" s="92"/>
      <c r="P321" s="228">
        <f>O321*H321</f>
        <v>0</v>
      </c>
      <c r="Q321" s="228">
        <v>1</v>
      </c>
      <c r="R321" s="228">
        <f>Q321*H321</f>
        <v>0.68300000000000005</v>
      </c>
      <c r="S321" s="228">
        <v>0</v>
      </c>
      <c r="T321" s="229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0" t="s">
        <v>185</v>
      </c>
      <c r="AT321" s="230" t="s">
        <v>226</v>
      </c>
      <c r="AU321" s="230" t="s">
        <v>88</v>
      </c>
      <c r="AY321" s="18" t="s">
        <v>126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18" t="s">
        <v>21</v>
      </c>
      <c r="BK321" s="231">
        <f>ROUND(I321*H321,2)</f>
        <v>0</v>
      </c>
      <c r="BL321" s="18" t="s">
        <v>133</v>
      </c>
      <c r="BM321" s="230" t="s">
        <v>642</v>
      </c>
    </row>
    <row r="322" s="13" customFormat="1">
      <c r="A322" s="13"/>
      <c r="B322" s="232"/>
      <c r="C322" s="233"/>
      <c r="D322" s="234" t="s">
        <v>135</v>
      </c>
      <c r="E322" s="235" t="s">
        <v>1</v>
      </c>
      <c r="F322" s="236" t="s">
        <v>614</v>
      </c>
      <c r="G322" s="233"/>
      <c r="H322" s="235" t="s">
        <v>1</v>
      </c>
      <c r="I322" s="237"/>
      <c r="J322" s="233"/>
      <c r="K322" s="233"/>
      <c r="L322" s="238"/>
      <c r="M322" s="239"/>
      <c r="N322" s="240"/>
      <c r="O322" s="240"/>
      <c r="P322" s="240"/>
      <c r="Q322" s="240"/>
      <c r="R322" s="240"/>
      <c r="S322" s="240"/>
      <c r="T322" s="241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2" t="s">
        <v>135</v>
      </c>
      <c r="AU322" s="242" t="s">
        <v>88</v>
      </c>
      <c r="AV322" s="13" t="s">
        <v>21</v>
      </c>
      <c r="AW322" s="13" t="s">
        <v>36</v>
      </c>
      <c r="AX322" s="13" t="s">
        <v>79</v>
      </c>
      <c r="AY322" s="242" t="s">
        <v>126</v>
      </c>
    </row>
    <row r="323" s="13" customFormat="1">
      <c r="A323" s="13"/>
      <c r="B323" s="232"/>
      <c r="C323" s="233"/>
      <c r="D323" s="234" t="s">
        <v>135</v>
      </c>
      <c r="E323" s="235" t="s">
        <v>1</v>
      </c>
      <c r="F323" s="236" t="s">
        <v>352</v>
      </c>
      <c r="G323" s="233"/>
      <c r="H323" s="235" t="s">
        <v>1</v>
      </c>
      <c r="I323" s="237"/>
      <c r="J323" s="233"/>
      <c r="K323" s="233"/>
      <c r="L323" s="238"/>
      <c r="M323" s="239"/>
      <c r="N323" s="240"/>
      <c r="O323" s="240"/>
      <c r="P323" s="240"/>
      <c r="Q323" s="240"/>
      <c r="R323" s="240"/>
      <c r="S323" s="240"/>
      <c r="T323" s="241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2" t="s">
        <v>135</v>
      </c>
      <c r="AU323" s="242" t="s">
        <v>88</v>
      </c>
      <c r="AV323" s="13" t="s">
        <v>21</v>
      </c>
      <c r="AW323" s="13" t="s">
        <v>36</v>
      </c>
      <c r="AX323" s="13" t="s">
        <v>79</v>
      </c>
      <c r="AY323" s="242" t="s">
        <v>126</v>
      </c>
    </row>
    <row r="324" s="14" customFormat="1">
      <c r="A324" s="14"/>
      <c r="B324" s="243"/>
      <c r="C324" s="244"/>
      <c r="D324" s="234" t="s">
        <v>135</v>
      </c>
      <c r="E324" s="245" t="s">
        <v>1</v>
      </c>
      <c r="F324" s="246" t="s">
        <v>643</v>
      </c>
      <c r="G324" s="244"/>
      <c r="H324" s="247">
        <v>0.55500000000000005</v>
      </c>
      <c r="I324" s="248"/>
      <c r="J324" s="244"/>
      <c r="K324" s="244"/>
      <c r="L324" s="249"/>
      <c r="M324" s="250"/>
      <c r="N324" s="251"/>
      <c r="O324" s="251"/>
      <c r="P324" s="251"/>
      <c r="Q324" s="251"/>
      <c r="R324" s="251"/>
      <c r="S324" s="251"/>
      <c r="T324" s="252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3" t="s">
        <v>135</v>
      </c>
      <c r="AU324" s="253" t="s">
        <v>88</v>
      </c>
      <c r="AV324" s="14" t="s">
        <v>88</v>
      </c>
      <c r="AW324" s="14" t="s">
        <v>36</v>
      </c>
      <c r="AX324" s="14" t="s">
        <v>79</v>
      </c>
      <c r="AY324" s="253" t="s">
        <v>126</v>
      </c>
    </row>
    <row r="325" s="14" customFormat="1">
      <c r="A325" s="14"/>
      <c r="B325" s="243"/>
      <c r="C325" s="244"/>
      <c r="D325" s="234" t="s">
        <v>135</v>
      </c>
      <c r="E325" s="245" t="s">
        <v>1</v>
      </c>
      <c r="F325" s="246" t="s">
        <v>644</v>
      </c>
      <c r="G325" s="244"/>
      <c r="H325" s="247">
        <v>0.128</v>
      </c>
      <c r="I325" s="248"/>
      <c r="J325" s="244"/>
      <c r="K325" s="244"/>
      <c r="L325" s="249"/>
      <c r="M325" s="250"/>
      <c r="N325" s="251"/>
      <c r="O325" s="251"/>
      <c r="P325" s="251"/>
      <c r="Q325" s="251"/>
      <c r="R325" s="251"/>
      <c r="S325" s="251"/>
      <c r="T325" s="252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3" t="s">
        <v>135</v>
      </c>
      <c r="AU325" s="253" t="s">
        <v>88</v>
      </c>
      <c r="AV325" s="14" t="s">
        <v>88</v>
      </c>
      <c r="AW325" s="14" t="s">
        <v>36</v>
      </c>
      <c r="AX325" s="14" t="s">
        <v>79</v>
      </c>
      <c r="AY325" s="253" t="s">
        <v>126</v>
      </c>
    </row>
    <row r="326" s="15" customFormat="1">
      <c r="A326" s="15"/>
      <c r="B326" s="254"/>
      <c r="C326" s="255"/>
      <c r="D326" s="234" t="s">
        <v>135</v>
      </c>
      <c r="E326" s="256" t="s">
        <v>1</v>
      </c>
      <c r="F326" s="257" t="s">
        <v>141</v>
      </c>
      <c r="G326" s="255"/>
      <c r="H326" s="258">
        <v>0.68300000000000005</v>
      </c>
      <c r="I326" s="259"/>
      <c r="J326" s="255"/>
      <c r="K326" s="255"/>
      <c r="L326" s="260"/>
      <c r="M326" s="261"/>
      <c r="N326" s="262"/>
      <c r="O326" s="262"/>
      <c r="P326" s="262"/>
      <c r="Q326" s="262"/>
      <c r="R326" s="262"/>
      <c r="S326" s="262"/>
      <c r="T326" s="263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64" t="s">
        <v>135</v>
      </c>
      <c r="AU326" s="264" t="s">
        <v>88</v>
      </c>
      <c r="AV326" s="15" t="s">
        <v>133</v>
      </c>
      <c r="AW326" s="15" t="s">
        <v>36</v>
      </c>
      <c r="AX326" s="15" t="s">
        <v>21</v>
      </c>
      <c r="AY326" s="264" t="s">
        <v>126</v>
      </c>
    </row>
    <row r="327" s="2" customFormat="1" ht="52.2" customHeight="1">
      <c r="A327" s="39"/>
      <c r="B327" s="40"/>
      <c r="C327" s="219" t="s">
        <v>385</v>
      </c>
      <c r="D327" s="219" t="s">
        <v>128</v>
      </c>
      <c r="E327" s="220" t="s">
        <v>463</v>
      </c>
      <c r="F327" s="221" t="s">
        <v>464</v>
      </c>
      <c r="G327" s="222" t="s">
        <v>131</v>
      </c>
      <c r="H327" s="223">
        <v>55.203000000000003</v>
      </c>
      <c r="I327" s="224"/>
      <c r="J327" s="225">
        <f>ROUND(I327*H327,2)</f>
        <v>0</v>
      </c>
      <c r="K327" s="221" t="s">
        <v>1</v>
      </c>
      <c r="L327" s="45"/>
      <c r="M327" s="226" t="s">
        <v>1</v>
      </c>
      <c r="N327" s="227" t="s">
        <v>44</v>
      </c>
      <c r="O327" s="92"/>
      <c r="P327" s="228">
        <f>O327*H327</f>
        <v>0</v>
      </c>
      <c r="Q327" s="228">
        <v>0</v>
      </c>
      <c r="R327" s="228">
        <f>Q327*H327</f>
        <v>0</v>
      </c>
      <c r="S327" s="228">
        <v>0.25</v>
      </c>
      <c r="T327" s="229">
        <f>S327*H327</f>
        <v>13.800750000000001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0" t="s">
        <v>133</v>
      </c>
      <c r="AT327" s="230" t="s">
        <v>128</v>
      </c>
      <c r="AU327" s="230" t="s">
        <v>88</v>
      </c>
      <c r="AY327" s="18" t="s">
        <v>126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18" t="s">
        <v>21</v>
      </c>
      <c r="BK327" s="231">
        <f>ROUND(I327*H327,2)</f>
        <v>0</v>
      </c>
      <c r="BL327" s="18" t="s">
        <v>133</v>
      </c>
      <c r="BM327" s="230" t="s">
        <v>645</v>
      </c>
    </row>
    <row r="328" s="13" customFormat="1">
      <c r="A328" s="13"/>
      <c r="B328" s="232"/>
      <c r="C328" s="233"/>
      <c r="D328" s="234" t="s">
        <v>135</v>
      </c>
      <c r="E328" s="235" t="s">
        <v>1</v>
      </c>
      <c r="F328" s="236" t="s">
        <v>558</v>
      </c>
      <c r="G328" s="233"/>
      <c r="H328" s="235" t="s">
        <v>1</v>
      </c>
      <c r="I328" s="237"/>
      <c r="J328" s="233"/>
      <c r="K328" s="233"/>
      <c r="L328" s="238"/>
      <c r="M328" s="239"/>
      <c r="N328" s="240"/>
      <c r="O328" s="240"/>
      <c r="P328" s="240"/>
      <c r="Q328" s="240"/>
      <c r="R328" s="240"/>
      <c r="S328" s="240"/>
      <c r="T328" s="241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2" t="s">
        <v>135</v>
      </c>
      <c r="AU328" s="242" t="s">
        <v>88</v>
      </c>
      <c r="AV328" s="13" t="s">
        <v>21</v>
      </c>
      <c r="AW328" s="13" t="s">
        <v>36</v>
      </c>
      <c r="AX328" s="13" t="s">
        <v>79</v>
      </c>
      <c r="AY328" s="242" t="s">
        <v>126</v>
      </c>
    </row>
    <row r="329" s="14" customFormat="1">
      <c r="A329" s="14"/>
      <c r="B329" s="243"/>
      <c r="C329" s="244"/>
      <c r="D329" s="234" t="s">
        <v>135</v>
      </c>
      <c r="E329" s="245" t="s">
        <v>1</v>
      </c>
      <c r="F329" s="246" t="s">
        <v>646</v>
      </c>
      <c r="G329" s="244"/>
      <c r="H329" s="247">
        <v>41.600999999999999</v>
      </c>
      <c r="I329" s="248"/>
      <c r="J329" s="244"/>
      <c r="K329" s="244"/>
      <c r="L329" s="249"/>
      <c r="M329" s="250"/>
      <c r="N329" s="251"/>
      <c r="O329" s="251"/>
      <c r="P329" s="251"/>
      <c r="Q329" s="251"/>
      <c r="R329" s="251"/>
      <c r="S329" s="251"/>
      <c r="T329" s="252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3" t="s">
        <v>135</v>
      </c>
      <c r="AU329" s="253" t="s">
        <v>88</v>
      </c>
      <c r="AV329" s="14" t="s">
        <v>88</v>
      </c>
      <c r="AW329" s="14" t="s">
        <v>36</v>
      </c>
      <c r="AX329" s="14" t="s">
        <v>79</v>
      </c>
      <c r="AY329" s="253" t="s">
        <v>126</v>
      </c>
    </row>
    <row r="330" s="13" customFormat="1">
      <c r="A330" s="13"/>
      <c r="B330" s="232"/>
      <c r="C330" s="233"/>
      <c r="D330" s="234" t="s">
        <v>135</v>
      </c>
      <c r="E330" s="235" t="s">
        <v>1</v>
      </c>
      <c r="F330" s="236" t="s">
        <v>561</v>
      </c>
      <c r="G330" s="233"/>
      <c r="H330" s="235" t="s">
        <v>1</v>
      </c>
      <c r="I330" s="237"/>
      <c r="J330" s="233"/>
      <c r="K330" s="233"/>
      <c r="L330" s="238"/>
      <c r="M330" s="239"/>
      <c r="N330" s="240"/>
      <c r="O330" s="240"/>
      <c r="P330" s="240"/>
      <c r="Q330" s="240"/>
      <c r="R330" s="240"/>
      <c r="S330" s="240"/>
      <c r="T330" s="241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2" t="s">
        <v>135</v>
      </c>
      <c r="AU330" s="242" t="s">
        <v>88</v>
      </c>
      <c r="AV330" s="13" t="s">
        <v>21</v>
      </c>
      <c r="AW330" s="13" t="s">
        <v>36</v>
      </c>
      <c r="AX330" s="13" t="s">
        <v>79</v>
      </c>
      <c r="AY330" s="242" t="s">
        <v>126</v>
      </c>
    </row>
    <row r="331" s="14" customFormat="1">
      <c r="A331" s="14"/>
      <c r="B331" s="243"/>
      <c r="C331" s="244"/>
      <c r="D331" s="234" t="s">
        <v>135</v>
      </c>
      <c r="E331" s="245" t="s">
        <v>1</v>
      </c>
      <c r="F331" s="246" t="s">
        <v>647</v>
      </c>
      <c r="G331" s="244"/>
      <c r="H331" s="247">
        <v>13.602</v>
      </c>
      <c r="I331" s="248"/>
      <c r="J331" s="244"/>
      <c r="K331" s="244"/>
      <c r="L331" s="249"/>
      <c r="M331" s="250"/>
      <c r="N331" s="251"/>
      <c r="O331" s="251"/>
      <c r="P331" s="251"/>
      <c r="Q331" s="251"/>
      <c r="R331" s="251"/>
      <c r="S331" s="251"/>
      <c r="T331" s="252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3" t="s">
        <v>135</v>
      </c>
      <c r="AU331" s="253" t="s">
        <v>88</v>
      </c>
      <c r="AV331" s="14" t="s">
        <v>88</v>
      </c>
      <c r="AW331" s="14" t="s">
        <v>36</v>
      </c>
      <c r="AX331" s="14" t="s">
        <v>79</v>
      </c>
      <c r="AY331" s="253" t="s">
        <v>126</v>
      </c>
    </row>
    <row r="332" s="15" customFormat="1">
      <c r="A332" s="15"/>
      <c r="B332" s="254"/>
      <c r="C332" s="255"/>
      <c r="D332" s="234" t="s">
        <v>135</v>
      </c>
      <c r="E332" s="256" t="s">
        <v>1</v>
      </c>
      <c r="F332" s="257" t="s">
        <v>141</v>
      </c>
      <c r="G332" s="255"/>
      <c r="H332" s="258">
        <v>55.203000000000003</v>
      </c>
      <c r="I332" s="259"/>
      <c r="J332" s="255"/>
      <c r="K332" s="255"/>
      <c r="L332" s="260"/>
      <c r="M332" s="261"/>
      <c r="N332" s="262"/>
      <c r="O332" s="262"/>
      <c r="P332" s="262"/>
      <c r="Q332" s="262"/>
      <c r="R332" s="262"/>
      <c r="S332" s="262"/>
      <c r="T332" s="263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64" t="s">
        <v>135</v>
      </c>
      <c r="AU332" s="264" t="s">
        <v>88</v>
      </c>
      <c r="AV332" s="15" t="s">
        <v>133</v>
      </c>
      <c r="AW332" s="15" t="s">
        <v>36</v>
      </c>
      <c r="AX332" s="15" t="s">
        <v>21</v>
      </c>
      <c r="AY332" s="264" t="s">
        <v>126</v>
      </c>
    </row>
    <row r="333" s="2" customFormat="1" ht="16.5" customHeight="1">
      <c r="A333" s="39"/>
      <c r="B333" s="40"/>
      <c r="C333" s="219" t="s">
        <v>390</v>
      </c>
      <c r="D333" s="219" t="s">
        <v>128</v>
      </c>
      <c r="E333" s="220" t="s">
        <v>477</v>
      </c>
      <c r="F333" s="221" t="s">
        <v>478</v>
      </c>
      <c r="G333" s="222" t="s">
        <v>154</v>
      </c>
      <c r="H333" s="223">
        <v>1.2969999999999999</v>
      </c>
      <c r="I333" s="224"/>
      <c r="J333" s="225">
        <f>ROUND(I333*H333,2)</f>
        <v>0</v>
      </c>
      <c r="K333" s="221" t="s">
        <v>1</v>
      </c>
      <c r="L333" s="45"/>
      <c r="M333" s="226" t="s">
        <v>1</v>
      </c>
      <c r="N333" s="227" t="s">
        <v>44</v>
      </c>
      <c r="O333" s="92"/>
      <c r="P333" s="228">
        <f>O333*H333</f>
        <v>0</v>
      </c>
      <c r="Q333" s="228">
        <v>0</v>
      </c>
      <c r="R333" s="228">
        <f>Q333*H333</f>
        <v>0</v>
      </c>
      <c r="S333" s="228">
        <v>2.2000000000000002</v>
      </c>
      <c r="T333" s="229">
        <f>S333*H333</f>
        <v>2.8534000000000002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0" t="s">
        <v>133</v>
      </c>
      <c r="AT333" s="230" t="s">
        <v>128</v>
      </c>
      <c r="AU333" s="230" t="s">
        <v>88</v>
      </c>
      <c r="AY333" s="18" t="s">
        <v>126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18" t="s">
        <v>21</v>
      </c>
      <c r="BK333" s="231">
        <f>ROUND(I333*H333,2)</f>
        <v>0</v>
      </c>
      <c r="BL333" s="18" t="s">
        <v>133</v>
      </c>
      <c r="BM333" s="230" t="s">
        <v>648</v>
      </c>
    </row>
    <row r="334" s="13" customFormat="1">
      <c r="A334" s="13"/>
      <c r="B334" s="232"/>
      <c r="C334" s="233"/>
      <c r="D334" s="234" t="s">
        <v>135</v>
      </c>
      <c r="E334" s="235" t="s">
        <v>1</v>
      </c>
      <c r="F334" s="236" t="s">
        <v>558</v>
      </c>
      <c r="G334" s="233"/>
      <c r="H334" s="235" t="s">
        <v>1</v>
      </c>
      <c r="I334" s="237"/>
      <c r="J334" s="233"/>
      <c r="K334" s="233"/>
      <c r="L334" s="238"/>
      <c r="M334" s="239"/>
      <c r="N334" s="240"/>
      <c r="O334" s="240"/>
      <c r="P334" s="240"/>
      <c r="Q334" s="240"/>
      <c r="R334" s="240"/>
      <c r="S334" s="240"/>
      <c r="T334" s="241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2" t="s">
        <v>135</v>
      </c>
      <c r="AU334" s="242" t="s">
        <v>88</v>
      </c>
      <c r="AV334" s="13" t="s">
        <v>21</v>
      </c>
      <c r="AW334" s="13" t="s">
        <v>36</v>
      </c>
      <c r="AX334" s="13" t="s">
        <v>79</v>
      </c>
      <c r="AY334" s="242" t="s">
        <v>126</v>
      </c>
    </row>
    <row r="335" s="14" customFormat="1">
      <c r="A335" s="14"/>
      <c r="B335" s="243"/>
      <c r="C335" s="244"/>
      <c r="D335" s="234" t="s">
        <v>135</v>
      </c>
      <c r="E335" s="245" t="s">
        <v>1</v>
      </c>
      <c r="F335" s="246" t="s">
        <v>649</v>
      </c>
      <c r="G335" s="244"/>
      <c r="H335" s="247">
        <v>0.66600000000000004</v>
      </c>
      <c r="I335" s="248"/>
      <c r="J335" s="244"/>
      <c r="K335" s="244"/>
      <c r="L335" s="249"/>
      <c r="M335" s="250"/>
      <c r="N335" s="251"/>
      <c r="O335" s="251"/>
      <c r="P335" s="251"/>
      <c r="Q335" s="251"/>
      <c r="R335" s="251"/>
      <c r="S335" s="251"/>
      <c r="T335" s="252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3" t="s">
        <v>135</v>
      </c>
      <c r="AU335" s="253" t="s">
        <v>88</v>
      </c>
      <c r="AV335" s="14" t="s">
        <v>88</v>
      </c>
      <c r="AW335" s="14" t="s">
        <v>36</v>
      </c>
      <c r="AX335" s="14" t="s">
        <v>79</v>
      </c>
      <c r="AY335" s="253" t="s">
        <v>126</v>
      </c>
    </row>
    <row r="336" s="13" customFormat="1">
      <c r="A336" s="13"/>
      <c r="B336" s="232"/>
      <c r="C336" s="233"/>
      <c r="D336" s="234" t="s">
        <v>135</v>
      </c>
      <c r="E336" s="235" t="s">
        <v>1</v>
      </c>
      <c r="F336" s="236" t="s">
        <v>561</v>
      </c>
      <c r="G336" s="233"/>
      <c r="H336" s="235" t="s">
        <v>1</v>
      </c>
      <c r="I336" s="237"/>
      <c r="J336" s="233"/>
      <c r="K336" s="233"/>
      <c r="L336" s="238"/>
      <c r="M336" s="239"/>
      <c r="N336" s="240"/>
      <c r="O336" s="240"/>
      <c r="P336" s="240"/>
      <c r="Q336" s="240"/>
      <c r="R336" s="240"/>
      <c r="S336" s="240"/>
      <c r="T336" s="241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2" t="s">
        <v>135</v>
      </c>
      <c r="AU336" s="242" t="s">
        <v>88</v>
      </c>
      <c r="AV336" s="13" t="s">
        <v>21</v>
      </c>
      <c r="AW336" s="13" t="s">
        <v>36</v>
      </c>
      <c r="AX336" s="13" t="s">
        <v>79</v>
      </c>
      <c r="AY336" s="242" t="s">
        <v>126</v>
      </c>
    </row>
    <row r="337" s="14" customFormat="1">
      <c r="A337" s="14"/>
      <c r="B337" s="243"/>
      <c r="C337" s="244"/>
      <c r="D337" s="234" t="s">
        <v>135</v>
      </c>
      <c r="E337" s="245" t="s">
        <v>1</v>
      </c>
      <c r="F337" s="246" t="s">
        <v>650</v>
      </c>
      <c r="G337" s="244"/>
      <c r="H337" s="247">
        <v>0.157</v>
      </c>
      <c r="I337" s="248"/>
      <c r="J337" s="244"/>
      <c r="K337" s="244"/>
      <c r="L337" s="249"/>
      <c r="M337" s="250"/>
      <c r="N337" s="251"/>
      <c r="O337" s="251"/>
      <c r="P337" s="251"/>
      <c r="Q337" s="251"/>
      <c r="R337" s="251"/>
      <c r="S337" s="251"/>
      <c r="T337" s="252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3" t="s">
        <v>135</v>
      </c>
      <c r="AU337" s="253" t="s">
        <v>88</v>
      </c>
      <c r="AV337" s="14" t="s">
        <v>88</v>
      </c>
      <c r="AW337" s="14" t="s">
        <v>36</v>
      </c>
      <c r="AX337" s="14" t="s">
        <v>79</v>
      </c>
      <c r="AY337" s="253" t="s">
        <v>126</v>
      </c>
    </row>
    <row r="338" s="14" customFormat="1">
      <c r="A338" s="14"/>
      <c r="B338" s="243"/>
      <c r="C338" s="244"/>
      <c r="D338" s="234" t="s">
        <v>135</v>
      </c>
      <c r="E338" s="245" t="s">
        <v>1</v>
      </c>
      <c r="F338" s="246" t="s">
        <v>651</v>
      </c>
      <c r="G338" s="244"/>
      <c r="H338" s="247">
        <v>0.47399999999999998</v>
      </c>
      <c r="I338" s="248"/>
      <c r="J338" s="244"/>
      <c r="K338" s="244"/>
      <c r="L338" s="249"/>
      <c r="M338" s="250"/>
      <c r="N338" s="251"/>
      <c r="O338" s="251"/>
      <c r="P338" s="251"/>
      <c r="Q338" s="251"/>
      <c r="R338" s="251"/>
      <c r="S338" s="251"/>
      <c r="T338" s="252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3" t="s">
        <v>135</v>
      </c>
      <c r="AU338" s="253" t="s">
        <v>88</v>
      </c>
      <c r="AV338" s="14" t="s">
        <v>88</v>
      </c>
      <c r="AW338" s="14" t="s">
        <v>36</v>
      </c>
      <c r="AX338" s="14" t="s">
        <v>79</v>
      </c>
      <c r="AY338" s="253" t="s">
        <v>126</v>
      </c>
    </row>
    <row r="339" s="15" customFormat="1">
      <c r="A339" s="15"/>
      <c r="B339" s="254"/>
      <c r="C339" s="255"/>
      <c r="D339" s="234" t="s">
        <v>135</v>
      </c>
      <c r="E339" s="256" t="s">
        <v>1</v>
      </c>
      <c r="F339" s="257" t="s">
        <v>141</v>
      </c>
      <c r="G339" s="255"/>
      <c r="H339" s="258">
        <v>1.2969999999999999</v>
      </c>
      <c r="I339" s="259"/>
      <c r="J339" s="255"/>
      <c r="K339" s="255"/>
      <c r="L339" s="260"/>
      <c r="M339" s="261"/>
      <c r="N339" s="262"/>
      <c r="O339" s="262"/>
      <c r="P339" s="262"/>
      <c r="Q339" s="262"/>
      <c r="R339" s="262"/>
      <c r="S339" s="262"/>
      <c r="T339" s="263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64" t="s">
        <v>135</v>
      </c>
      <c r="AU339" s="264" t="s">
        <v>88</v>
      </c>
      <c r="AV339" s="15" t="s">
        <v>133</v>
      </c>
      <c r="AW339" s="15" t="s">
        <v>36</v>
      </c>
      <c r="AX339" s="15" t="s">
        <v>21</v>
      </c>
      <c r="AY339" s="264" t="s">
        <v>126</v>
      </c>
    </row>
    <row r="340" s="2" customFormat="1" ht="16.5" customHeight="1">
      <c r="A340" s="39"/>
      <c r="B340" s="40"/>
      <c r="C340" s="219" t="s">
        <v>397</v>
      </c>
      <c r="D340" s="219" t="s">
        <v>128</v>
      </c>
      <c r="E340" s="220" t="s">
        <v>486</v>
      </c>
      <c r="F340" s="221" t="s">
        <v>487</v>
      </c>
      <c r="G340" s="222" t="s">
        <v>149</v>
      </c>
      <c r="H340" s="223">
        <v>61.329999999999998</v>
      </c>
      <c r="I340" s="224"/>
      <c r="J340" s="225">
        <f>ROUND(I340*H340,2)</f>
        <v>0</v>
      </c>
      <c r="K340" s="221" t="s">
        <v>1</v>
      </c>
      <c r="L340" s="45"/>
      <c r="M340" s="226" t="s">
        <v>1</v>
      </c>
      <c r="N340" s="227" t="s">
        <v>44</v>
      </c>
      <c r="O340" s="92"/>
      <c r="P340" s="228">
        <f>O340*H340</f>
        <v>0</v>
      </c>
      <c r="Q340" s="228">
        <v>0</v>
      </c>
      <c r="R340" s="228">
        <f>Q340*H340</f>
        <v>0</v>
      </c>
      <c r="S340" s="228">
        <v>0.056000000000000001</v>
      </c>
      <c r="T340" s="229">
        <f>S340*H340</f>
        <v>3.4344799999999998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0" t="s">
        <v>133</v>
      </c>
      <c r="AT340" s="230" t="s">
        <v>128</v>
      </c>
      <c r="AU340" s="230" t="s">
        <v>88</v>
      </c>
      <c r="AY340" s="18" t="s">
        <v>126</v>
      </c>
      <c r="BE340" s="231">
        <f>IF(N340="základní",J340,0)</f>
        <v>0</v>
      </c>
      <c r="BF340" s="231">
        <f>IF(N340="snížená",J340,0)</f>
        <v>0</v>
      </c>
      <c r="BG340" s="231">
        <f>IF(N340="zákl. přenesená",J340,0)</f>
        <v>0</v>
      </c>
      <c r="BH340" s="231">
        <f>IF(N340="sníž. přenesená",J340,0)</f>
        <v>0</v>
      </c>
      <c r="BI340" s="231">
        <f>IF(N340="nulová",J340,0)</f>
        <v>0</v>
      </c>
      <c r="BJ340" s="18" t="s">
        <v>21</v>
      </c>
      <c r="BK340" s="231">
        <f>ROUND(I340*H340,2)</f>
        <v>0</v>
      </c>
      <c r="BL340" s="18" t="s">
        <v>133</v>
      </c>
      <c r="BM340" s="230" t="s">
        <v>652</v>
      </c>
    </row>
    <row r="341" s="13" customFormat="1">
      <c r="A341" s="13"/>
      <c r="B341" s="232"/>
      <c r="C341" s="233"/>
      <c r="D341" s="234" t="s">
        <v>135</v>
      </c>
      <c r="E341" s="235" t="s">
        <v>1</v>
      </c>
      <c r="F341" s="236" t="s">
        <v>558</v>
      </c>
      <c r="G341" s="233"/>
      <c r="H341" s="235" t="s">
        <v>1</v>
      </c>
      <c r="I341" s="237"/>
      <c r="J341" s="233"/>
      <c r="K341" s="233"/>
      <c r="L341" s="238"/>
      <c r="M341" s="239"/>
      <c r="N341" s="240"/>
      <c r="O341" s="240"/>
      <c r="P341" s="240"/>
      <c r="Q341" s="240"/>
      <c r="R341" s="240"/>
      <c r="S341" s="240"/>
      <c r="T341" s="241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2" t="s">
        <v>135</v>
      </c>
      <c r="AU341" s="242" t="s">
        <v>88</v>
      </c>
      <c r="AV341" s="13" t="s">
        <v>21</v>
      </c>
      <c r="AW341" s="13" t="s">
        <v>36</v>
      </c>
      <c r="AX341" s="13" t="s">
        <v>79</v>
      </c>
      <c r="AY341" s="242" t="s">
        <v>126</v>
      </c>
    </row>
    <row r="342" s="14" customFormat="1">
      <c r="A342" s="14"/>
      <c r="B342" s="243"/>
      <c r="C342" s="244"/>
      <c r="D342" s="234" t="s">
        <v>135</v>
      </c>
      <c r="E342" s="245" t="s">
        <v>1</v>
      </c>
      <c r="F342" s="246" t="s">
        <v>607</v>
      </c>
      <c r="G342" s="244"/>
      <c r="H342" s="247">
        <v>45.850000000000001</v>
      </c>
      <c r="I342" s="248"/>
      <c r="J342" s="244"/>
      <c r="K342" s="244"/>
      <c r="L342" s="249"/>
      <c r="M342" s="250"/>
      <c r="N342" s="251"/>
      <c r="O342" s="251"/>
      <c r="P342" s="251"/>
      <c r="Q342" s="251"/>
      <c r="R342" s="251"/>
      <c r="S342" s="251"/>
      <c r="T342" s="252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3" t="s">
        <v>135</v>
      </c>
      <c r="AU342" s="253" t="s">
        <v>88</v>
      </c>
      <c r="AV342" s="14" t="s">
        <v>88</v>
      </c>
      <c r="AW342" s="14" t="s">
        <v>36</v>
      </c>
      <c r="AX342" s="14" t="s">
        <v>79</v>
      </c>
      <c r="AY342" s="253" t="s">
        <v>126</v>
      </c>
    </row>
    <row r="343" s="13" customFormat="1">
      <c r="A343" s="13"/>
      <c r="B343" s="232"/>
      <c r="C343" s="233"/>
      <c r="D343" s="234" t="s">
        <v>135</v>
      </c>
      <c r="E343" s="235" t="s">
        <v>1</v>
      </c>
      <c r="F343" s="236" t="s">
        <v>561</v>
      </c>
      <c r="G343" s="233"/>
      <c r="H343" s="235" t="s">
        <v>1</v>
      </c>
      <c r="I343" s="237"/>
      <c r="J343" s="233"/>
      <c r="K343" s="233"/>
      <c r="L343" s="238"/>
      <c r="M343" s="239"/>
      <c r="N343" s="240"/>
      <c r="O343" s="240"/>
      <c r="P343" s="240"/>
      <c r="Q343" s="240"/>
      <c r="R343" s="240"/>
      <c r="S343" s="240"/>
      <c r="T343" s="241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2" t="s">
        <v>135</v>
      </c>
      <c r="AU343" s="242" t="s">
        <v>88</v>
      </c>
      <c r="AV343" s="13" t="s">
        <v>21</v>
      </c>
      <c r="AW343" s="13" t="s">
        <v>36</v>
      </c>
      <c r="AX343" s="13" t="s">
        <v>79</v>
      </c>
      <c r="AY343" s="242" t="s">
        <v>126</v>
      </c>
    </row>
    <row r="344" s="14" customFormat="1">
      <c r="A344" s="14"/>
      <c r="B344" s="243"/>
      <c r="C344" s="244"/>
      <c r="D344" s="234" t="s">
        <v>135</v>
      </c>
      <c r="E344" s="245" t="s">
        <v>1</v>
      </c>
      <c r="F344" s="246" t="s">
        <v>653</v>
      </c>
      <c r="G344" s="244"/>
      <c r="H344" s="247">
        <v>15.48</v>
      </c>
      <c r="I344" s="248"/>
      <c r="J344" s="244"/>
      <c r="K344" s="244"/>
      <c r="L344" s="249"/>
      <c r="M344" s="250"/>
      <c r="N344" s="251"/>
      <c r="O344" s="251"/>
      <c r="P344" s="251"/>
      <c r="Q344" s="251"/>
      <c r="R344" s="251"/>
      <c r="S344" s="251"/>
      <c r="T344" s="252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3" t="s">
        <v>135</v>
      </c>
      <c r="AU344" s="253" t="s">
        <v>88</v>
      </c>
      <c r="AV344" s="14" t="s">
        <v>88</v>
      </c>
      <c r="AW344" s="14" t="s">
        <v>36</v>
      </c>
      <c r="AX344" s="14" t="s">
        <v>79</v>
      </c>
      <c r="AY344" s="253" t="s">
        <v>126</v>
      </c>
    </row>
    <row r="345" s="15" customFormat="1">
      <c r="A345" s="15"/>
      <c r="B345" s="254"/>
      <c r="C345" s="255"/>
      <c r="D345" s="234" t="s">
        <v>135</v>
      </c>
      <c r="E345" s="256" t="s">
        <v>1</v>
      </c>
      <c r="F345" s="257" t="s">
        <v>141</v>
      </c>
      <c r="G345" s="255"/>
      <c r="H345" s="258">
        <v>61.329999999999998</v>
      </c>
      <c r="I345" s="259"/>
      <c r="J345" s="255"/>
      <c r="K345" s="255"/>
      <c r="L345" s="260"/>
      <c r="M345" s="261"/>
      <c r="N345" s="262"/>
      <c r="O345" s="262"/>
      <c r="P345" s="262"/>
      <c r="Q345" s="262"/>
      <c r="R345" s="262"/>
      <c r="S345" s="262"/>
      <c r="T345" s="263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64" t="s">
        <v>135</v>
      </c>
      <c r="AU345" s="264" t="s">
        <v>88</v>
      </c>
      <c r="AV345" s="15" t="s">
        <v>133</v>
      </c>
      <c r="AW345" s="15" t="s">
        <v>36</v>
      </c>
      <c r="AX345" s="15" t="s">
        <v>21</v>
      </c>
      <c r="AY345" s="264" t="s">
        <v>126</v>
      </c>
    </row>
    <row r="346" s="12" customFormat="1" ht="22.8" customHeight="1">
      <c r="A346" s="12"/>
      <c r="B346" s="203"/>
      <c r="C346" s="204"/>
      <c r="D346" s="205" t="s">
        <v>78</v>
      </c>
      <c r="E346" s="217" t="s">
        <v>499</v>
      </c>
      <c r="F346" s="217" t="s">
        <v>500</v>
      </c>
      <c r="G346" s="204"/>
      <c r="H346" s="204"/>
      <c r="I346" s="207"/>
      <c r="J346" s="218">
        <f>BK346</f>
        <v>0</v>
      </c>
      <c r="K346" s="204"/>
      <c r="L346" s="209"/>
      <c r="M346" s="210"/>
      <c r="N346" s="211"/>
      <c r="O346" s="211"/>
      <c r="P346" s="212">
        <f>SUM(P347:P354)</f>
        <v>0</v>
      </c>
      <c r="Q346" s="211"/>
      <c r="R346" s="212">
        <f>SUM(R347:R354)</f>
        <v>0</v>
      </c>
      <c r="S346" s="211"/>
      <c r="T346" s="213">
        <f>SUM(T347:T354)</f>
        <v>0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214" t="s">
        <v>21</v>
      </c>
      <c r="AT346" s="215" t="s">
        <v>78</v>
      </c>
      <c r="AU346" s="215" t="s">
        <v>21</v>
      </c>
      <c r="AY346" s="214" t="s">
        <v>126</v>
      </c>
      <c r="BK346" s="216">
        <f>SUM(BK347:BK354)</f>
        <v>0</v>
      </c>
    </row>
    <row r="347" s="2" customFormat="1" ht="37.8" customHeight="1">
      <c r="A347" s="39"/>
      <c r="B347" s="40"/>
      <c r="C347" s="219" t="s">
        <v>403</v>
      </c>
      <c r="D347" s="219" t="s">
        <v>128</v>
      </c>
      <c r="E347" s="220" t="s">
        <v>502</v>
      </c>
      <c r="F347" s="221" t="s">
        <v>503</v>
      </c>
      <c r="G347" s="222" t="s">
        <v>239</v>
      </c>
      <c r="H347" s="223">
        <v>38.012</v>
      </c>
      <c r="I347" s="224"/>
      <c r="J347" s="225">
        <f>ROUND(I347*H347,2)</f>
        <v>0</v>
      </c>
      <c r="K347" s="221" t="s">
        <v>132</v>
      </c>
      <c r="L347" s="45"/>
      <c r="M347" s="226" t="s">
        <v>1</v>
      </c>
      <c r="N347" s="227" t="s">
        <v>44</v>
      </c>
      <c r="O347" s="92"/>
      <c r="P347" s="228">
        <f>O347*H347</f>
        <v>0</v>
      </c>
      <c r="Q347" s="228">
        <v>0</v>
      </c>
      <c r="R347" s="228">
        <f>Q347*H347</f>
        <v>0</v>
      </c>
      <c r="S347" s="228">
        <v>0</v>
      </c>
      <c r="T347" s="229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0" t="s">
        <v>133</v>
      </c>
      <c r="AT347" s="230" t="s">
        <v>128</v>
      </c>
      <c r="AU347" s="230" t="s">
        <v>88</v>
      </c>
      <c r="AY347" s="18" t="s">
        <v>126</v>
      </c>
      <c r="BE347" s="231">
        <f>IF(N347="základní",J347,0)</f>
        <v>0</v>
      </c>
      <c r="BF347" s="231">
        <f>IF(N347="snížená",J347,0)</f>
        <v>0</v>
      </c>
      <c r="BG347" s="231">
        <f>IF(N347="zákl. přenesená",J347,0)</f>
        <v>0</v>
      </c>
      <c r="BH347" s="231">
        <f>IF(N347="sníž. přenesená",J347,0)</f>
        <v>0</v>
      </c>
      <c r="BI347" s="231">
        <f>IF(N347="nulová",J347,0)</f>
        <v>0</v>
      </c>
      <c r="BJ347" s="18" t="s">
        <v>21</v>
      </c>
      <c r="BK347" s="231">
        <f>ROUND(I347*H347,2)</f>
        <v>0</v>
      </c>
      <c r="BL347" s="18" t="s">
        <v>133</v>
      </c>
      <c r="BM347" s="230" t="s">
        <v>654</v>
      </c>
    </row>
    <row r="348" s="2" customFormat="1" ht="62.7" customHeight="1">
      <c r="A348" s="39"/>
      <c r="B348" s="40"/>
      <c r="C348" s="219" t="s">
        <v>411</v>
      </c>
      <c r="D348" s="219" t="s">
        <v>128</v>
      </c>
      <c r="E348" s="220" t="s">
        <v>506</v>
      </c>
      <c r="F348" s="221" t="s">
        <v>507</v>
      </c>
      <c r="G348" s="222" t="s">
        <v>239</v>
      </c>
      <c r="H348" s="223">
        <v>38.012</v>
      </c>
      <c r="I348" s="224"/>
      <c r="J348" s="225">
        <f>ROUND(I348*H348,2)</f>
        <v>0</v>
      </c>
      <c r="K348" s="221" t="s">
        <v>132</v>
      </c>
      <c r="L348" s="45"/>
      <c r="M348" s="226" t="s">
        <v>1</v>
      </c>
      <c r="N348" s="227" t="s">
        <v>44</v>
      </c>
      <c r="O348" s="92"/>
      <c r="P348" s="228">
        <f>O348*H348</f>
        <v>0</v>
      </c>
      <c r="Q348" s="228">
        <v>0</v>
      </c>
      <c r="R348" s="228">
        <f>Q348*H348</f>
        <v>0</v>
      </c>
      <c r="S348" s="228">
        <v>0</v>
      </c>
      <c r="T348" s="229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0" t="s">
        <v>133</v>
      </c>
      <c r="AT348" s="230" t="s">
        <v>128</v>
      </c>
      <c r="AU348" s="230" t="s">
        <v>88</v>
      </c>
      <c r="AY348" s="18" t="s">
        <v>126</v>
      </c>
      <c r="BE348" s="231">
        <f>IF(N348="základní",J348,0)</f>
        <v>0</v>
      </c>
      <c r="BF348" s="231">
        <f>IF(N348="snížená",J348,0)</f>
        <v>0</v>
      </c>
      <c r="BG348" s="231">
        <f>IF(N348="zákl. přenesená",J348,0)</f>
        <v>0</v>
      </c>
      <c r="BH348" s="231">
        <f>IF(N348="sníž. přenesená",J348,0)</f>
        <v>0</v>
      </c>
      <c r="BI348" s="231">
        <f>IF(N348="nulová",J348,0)</f>
        <v>0</v>
      </c>
      <c r="BJ348" s="18" t="s">
        <v>21</v>
      </c>
      <c r="BK348" s="231">
        <f>ROUND(I348*H348,2)</f>
        <v>0</v>
      </c>
      <c r="BL348" s="18" t="s">
        <v>133</v>
      </c>
      <c r="BM348" s="230" t="s">
        <v>655</v>
      </c>
    </row>
    <row r="349" s="2" customFormat="1" ht="33" customHeight="1">
      <c r="A349" s="39"/>
      <c r="B349" s="40"/>
      <c r="C349" s="219" t="s">
        <v>416</v>
      </c>
      <c r="D349" s="219" t="s">
        <v>128</v>
      </c>
      <c r="E349" s="220" t="s">
        <v>510</v>
      </c>
      <c r="F349" s="221" t="s">
        <v>511</v>
      </c>
      <c r="G349" s="222" t="s">
        <v>239</v>
      </c>
      <c r="H349" s="223">
        <v>38.012</v>
      </c>
      <c r="I349" s="224"/>
      <c r="J349" s="225">
        <f>ROUND(I349*H349,2)</f>
        <v>0</v>
      </c>
      <c r="K349" s="221" t="s">
        <v>132</v>
      </c>
      <c r="L349" s="45"/>
      <c r="M349" s="226" t="s">
        <v>1</v>
      </c>
      <c r="N349" s="227" t="s">
        <v>44</v>
      </c>
      <c r="O349" s="92"/>
      <c r="P349" s="228">
        <f>O349*H349</f>
        <v>0</v>
      </c>
      <c r="Q349" s="228">
        <v>0</v>
      </c>
      <c r="R349" s="228">
        <f>Q349*H349</f>
        <v>0</v>
      </c>
      <c r="S349" s="228">
        <v>0</v>
      </c>
      <c r="T349" s="229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0" t="s">
        <v>133</v>
      </c>
      <c r="AT349" s="230" t="s">
        <v>128</v>
      </c>
      <c r="AU349" s="230" t="s">
        <v>88</v>
      </c>
      <c r="AY349" s="18" t="s">
        <v>126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18" t="s">
        <v>21</v>
      </c>
      <c r="BK349" s="231">
        <f>ROUND(I349*H349,2)</f>
        <v>0</v>
      </c>
      <c r="BL349" s="18" t="s">
        <v>133</v>
      </c>
      <c r="BM349" s="230" t="s">
        <v>656</v>
      </c>
    </row>
    <row r="350" s="2" customFormat="1" ht="44.25" customHeight="1">
      <c r="A350" s="39"/>
      <c r="B350" s="40"/>
      <c r="C350" s="219" t="s">
        <v>420</v>
      </c>
      <c r="D350" s="219" t="s">
        <v>128</v>
      </c>
      <c r="E350" s="220" t="s">
        <v>514</v>
      </c>
      <c r="F350" s="221" t="s">
        <v>515</v>
      </c>
      <c r="G350" s="222" t="s">
        <v>239</v>
      </c>
      <c r="H350" s="223">
        <v>38.012</v>
      </c>
      <c r="I350" s="224"/>
      <c r="J350" s="225">
        <f>ROUND(I350*H350,2)</f>
        <v>0</v>
      </c>
      <c r="K350" s="221" t="s">
        <v>132</v>
      </c>
      <c r="L350" s="45"/>
      <c r="M350" s="226" t="s">
        <v>1</v>
      </c>
      <c r="N350" s="227" t="s">
        <v>44</v>
      </c>
      <c r="O350" s="92"/>
      <c r="P350" s="228">
        <f>O350*H350</f>
        <v>0</v>
      </c>
      <c r="Q350" s="228">
        <v>0</v>
      </c>
      <c r="R350" s="228">
        <f>Q350*H350</f>
        <v>0</v>
      </c>
      <c r="S350" s="228">
        <v>0</v>
      </c>
      <c r="T350" s="229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0" t="s">
        <v>133</v>
      </c>
      <c r="AT350" s="230" t="s">
        <v>128</v>
      </c>
      <c r="AU350" s="230" t="s">
        <v>88</v>
      </c>
      <c r="AY350" s="18" t="s">
        <v>126</v>
      </c>
      <c r="BE350" s="231">
        <f>IF(N350="základní",J350,0)</f>
        <v>0</v>
      </c>
      <c r="BF350" s="231">
        <f>IF(N350="snížená",J350,0)</f>
        <v>0</v>
      </c>
      <c r="BG350" s="231">
        <f>IF(N350="zákl. přenesená",J350,0)</f>
        <v>0</v>
      </c>
      <c r="BH350" s="231">
        <f>IF(N350="sníž. přenesená",J350,0)</f>
        <v>0</v>
      </c>
      <c r="BI350" s="231">
        <f>IF(N350="nulová",J350,0)</f>
        <v>0</v>
      </c>
      <c r="BJ350" s="18" t="s">
        <v>21</v>
      </c>
      <c r="BK350" s="231">
        <f>ROUND(I350*H350,2)</f>
        <v>0</v>
      </c>
      <c r="BL350" s="18" t="s">
        <v>133</v>
      </c>
      <c r="BM350" s="230" t="s">
        <v>657</v>
      </c>
    </row>
    <row r="351" s="2" customFormat="1" ht="44.25" customHeight="1">
      <c r="A351" s="39"/>
      <c r="B351" s="40"/>
      <c r="C351" s="219" t="s">
        <v>439</v>
      </c>
      <c r="D351" s="219" t="s">
        <v>128</v>
      </c>
      <c r="E351" s="220" t="s">
        <v>519</v>
      </c>
      <c r="F351" s="221" t="s">
        <v>520</v>
      </c>
      <c r="G351" s="222" t="s">
        <v>239</v>
      </c>
      <c r="H351" s="223">
        <v>16.530999999999999</v>
      </c>
      <c r="I351" s="224"/>
      <c r="J351" s="225">
        <f>ROUND(I351*H351,2)</f>
        <v>0</v>
      </c>
      <c r="K351" s="221" t="s">
        <v>132</v>
      </c>
      <c r="L351" s="45"/>
      <c r="M351" s="226" t="s">
        <v>1</v>
      </c>
      <c r="N351" s="227" t="s">
        <v>44</v>
      </c>
      <c r="O351" s="92"/>
      <c r="P351" s="228">
        <f>O351*H351</f>
        <v>0</v>
      </c>
      <c r="Q351" s="228">
        <v>0</v>
      </c>
      <c r="R351" s="228">
        <f>Q351*H351</f>
        <v>0</v>
      </c>
      <c r="S351" s="228">
        <v>0</v>
      </c>
      <c r="T351" s="229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0" t="s">
        <v>133</v>
      </c>
      <c r="AT351" s="230" t="s">
        <v>128</v>
      </c>
      <c r="AU351" s="230" t="s">
        <v>88</v>
      </c>
      <c r="AY351" s="18" t="s">
        <v>126</v>
      </c>
      <c r="BE351" s="231">
        <f>IF(N351="základní",J351,0)</f>
        <v>0</v>
      </c>
      <c r="BF351" s="231">
        <f>IF(N351="snížená",J351,0)</f>
        <v>0</v>
      </c>
      <c r="BG351" s="231">
        <f>IF(N351="zákl. přenesená",J351,0)</f>
        <v>0</v>
      </c>
      <c r="BH351" s="231">
        <f>IF(N351="sníž. přenesená",J351,0)</f>
        <v>0</v>
      </c>
      <c r="BI351" s="231">
        <f>IF(N351="nulová",J351,0)</f>
        <v>0</v>
      </c>
      <c r="BJ351" s="18" t="s">
        <v>21</v>
      </c>
      <c r="BK351" s="231">
        <f>ROUND(I351*H351,2)</f>
        <v>0</v>
      </c>
      <c r="BL351" s="18" t="s">
        <v>133</v>
      </c>
      <c r="BM351" s="230" t="s">
        <v>658</v>
      </c>
    </row>
    <row r="352" s="2" customFormat="1" ht="37.8" customHeight="1">
      <c r="A352" s="39"/>
      <c r="B352" s="40"/>
      <c r="C352" s="219" t="s">
        <v>445</v>
      </c>
      <c r="D352" s="219" t="s">
        <v>128</v>
      </c>
      <c r="E352" s="220" t="s">
        <v>523</v>
      </c>
      <c r="F352" s="221" t="s">
        <v>524</v>
      </c>
      <c r="G352" s="222" t="s">
        <v>239</v>
      </c>
      <c r="H352" s="223">
        <v>20.088000000000001</v>
      </c>
      <c r="I352" s="224"/>
      <c r="J352" s="225">
        <f>ROUND(I352*H352,2)</f>
        <v>0</v>
      </c>
      <c r="K352" s="221" t="s">
        <v>132</v>
      </c>
      <c r="L352" s="45"/>
      <c r="M352" s="226" t="s">
        <v>1</v>
      </c>
      <c r="N352" s="227" t="s">
        <v>44</v>
      </c>
      <c r="O352" s="92"/>
      <c r="P352" s="228">
        <f>O352*H352</f>
        <v>0</v>
      </c>
      <c r="Q352" s="228">
        <v>0</v>
      </c>
      <c r="R352" s="228">
        <f>Q352*H352</f>
        <v>0</v>
      </c>
      <c r="S352" s="228">
        <v>0</v>
      </c>
      <c r="T352" s="229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0" t="s">
        <v>133</v>
      </c>
      <c r="AT352" s="230" t="s">
        <v>128</v>
      </c>
      <c r="AU352" s="230" t="s">
        <v>88</v>
      </c>
      <c r="AY352" s="18" t="s">
        <v>126</v>
      </c>
      <c r="BE352" s="231">
        <f>IF(N352="základní",J352,0)</f>
        <v>0</v>
      </c>
      <c r="BF352" s="231">
        <f>IF(N352="snížená",J352,0)</f>
        <v>0</v>
      </c>
      <c r="BG352" s="231">
        <f>IF(N352="zákl. přenesená",J352,0)</f>
        <v>0</v>
      </c>
      <c r="BH352" s="231">
        <f>IF(N352="sníž. přenesená",J352,0)</f>
        <v>0</v>
      </c>
      <c r="BI352" s="231">
        <f>IF(N352="nulová",J352,0)</f>
        <v>0</v>
      </c>
      <c r="BJ352" s="18" t="s">
        <v>21</v>
      </c>
      <c r="BK352" s="231">
        <f>ROUND(I352*H352,2)</f>
        <v>0</v>
      </c>
      <c r="BL352" s="18" t="s">
        <v>133</v>
      </c>
      <c r="BM352" s="230" t="s">
        <v>659</v>
      </c>
    </row>
    <row r="353" s="2" customFormat="1" ht="44.25" customHeight="1">
      <c r="A353" s="39"/>
      <c r="B353" s="40"/>
      <c r="C353" s="219" t="s">
        <v>451</v>
      </c>
      <c r="D353" s="219" t="s">
        <v>128</v>
      </c>
      <c r="E353" s="220" t="s">
        <v>527</v>
      </c>
      <c r="F353" s="221" t="s">
        <v>528</v>
      </c>
      <c r="G353" s="222" t="s">
        <v>239</v>
      </c>
      <c r="H353" s="223">
        <v>0.192</v>
      </c>
      <c r="I353" s="224"/>
      <c r="J353" s="225">
        <f>ROUND(I353*H353,2)</f>
        <v>0</v>
      </c>
      <c r="K353" s="221" t="s">
        <v>132</v>
      </c>
      <c r="L353" s="45"/>
      <c r="M353" s="226" t="s">
        <v>1</v>
      </c>
      <c r="N353" s="227" t="s">
        <v>44</v>
      </c>
      <c r="O353" s="92"/>
      <c r="P353" s="228">
        <f>O353*H353</f>
        <v>0</v>
      </c>
      <c r="Q353" s="228">
        <v>0</v>
      </c>
      <c r="R353" s="228">
        <f>Q353*H353</f>
        <v>0</v>
      </c>
      <c r="S353" s="228">
        <v>0</v>
      </c>
      <c r="T353" s="229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0" t="s">
        <v>133</v>
      </c>
      <c r="AT353" s="230" t="s">
        <v>128</v>
      </c>
      <c r="AU353" s="230" t="s">
        <v>88</v>
      </c>
      <c r="AY353" s="18" t="s">
        <v>126</v>
      </c>
      <c r="BE353" s="231">
        <f>IF(N353="základní",J353,0)</f>
        <v>0</v>
      </c>
      <c r="BF353" s="231">
        <f>IF(N353="snížená",J353,0)</f>
        <v>0</v>
      </c>
      <c r="BG353" s="231">
        <f>IF(N353="zákl. přenesená",J353,0)</f>
        <v>0</v>
      </c>
      <c r="BH353" s="231">
        <f>IF(N353="sníž. přenesená",J353,0)</f>
        <v>0</v>
      </c>
      <c r="BI353" s="231">
        <f>IF(N353="nulová",J353,0)</f>
        <v>0</v>
      </c>
      <c r="BJ353" s="18" t="s">
        <v>21</v>
      </c>
      <c r="BK353" s="231">
        <f>ROUND(I353*H353,2)</f>
        <v>0</v>
      </c>
      <c r="BL353" s="18" t="s">
        <v>133</v>
      </c>
      <c r="BM353" s="230" t="s">
        <v>660</v>
      </c>
    </row>
    <row r="354" s="2" customFormat="1" ht="44.25" customHeight="1">
      <c r="A354" s="39"/>
      <c r="B354" s="40"/>
      <c r="C354" s="219" t="s">
        <v>457</v>
      </c>
      <c r="D354" s="219" t="s">
        <v>128</v>
      </c>
      <c r="E354" s="220" t="s">
        <v>531</v>
      </c>
      <c r="F354" s="221" t="s">
        <v>532</v>
      </c>
      <c r="G354" s="222" t="s">
        <v>239</v>
      </c>
      <c r="H354" s="223">
        <v>1.2</v>
      </c>
      <c r="I354" s="224"/>
      <c r="J354" s="225">
        <f>ROUND(I354*H354,2)</f>
        <v>0</v>
      </c>
      <c r="K354" s="221" t="s">
        <v>132</v>
      </c>
      <c r="L354" s="45"/>
      <c r="M354" s="226" t="s">
        <v>1</v>
      </c>
      <c r="N354" s="227" t="s">
        <v>44</v>
      </c>
      <c r="O354" s="92"/>
      <c r="P354" s="228">
        <f>O354*H354</f>
        <v>0</v>
      </c>
      <c r="Q354" s="228">
        <v>0</v>
      </c>
      <c r="R354" s="228">
        <f>Q354*H354</f>
        <v>0</v>
      </c>
      <c r="S354" s="228">
        <v>0</v>
      </c>
      <c r="T354" s="229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0" t="s">
        <v>133</v>
      </c>
      <c r="AT354" s="230" t="s">
        <v>128</v>
      </c>
      <c r="AU354" s="230" t="s">
        <v>88</v>
      </c>
      <c r="AY354" s="18" t="s">
        <v>126</v>
      </c>
      <c r="BE354" s="231">
        <f>IF(N354="základní",J354,0)</f>
        <v>0</v>
      </c>
      <c r="BF354" s="231">
        <f>IF(N354="snížená",J354,0)</f>
        <v>0</v>
      </c>
      <c r="BG354" s="231">
        <f>IF(N354="zákl. přenesená",J354,0)</f>
        <v>0</v>
      </c>
      <c r="BH354" s="231">
        <f>IF(N354="sníž. přenesená",J354,0)</f>
        <v>0</v>
      </c>
      <c r="BI354" s="231">
        <f>IF(N354="nulová",J354,0)</f>
        <v>0</v>
      </c>
      <c r="BJ354" s="18" t="s">
        <v>21</v>
      </c>
      <c r="BK354" s="231">
        <f>ROUND(I354*H354,2)</f>
        <v>0</v>
      </c>
      <c r="BL354" s="18" t="s">
        <v>133</v>
      </c>
      <c r="BM354" s="230" t="s">
        <v>661</v>
      </c>
    </row>
    <row r="355" s="12" customFormat="1" ht="22.8" customHeight="1">
      <c r="A355" s="12"/>
      <c r="B355" s="203"/>
      <c r="C355" s="204"/>
      <c r="D355" s="205" t="s">
        <v>78</v>
      </c>
      <c r="E355" s="217" t="s">
        <v>534</v>
      </c>
      <c r="F355" s="217" t="s">
        <v>535</v>
      </c>
      <c r="G355" s="204"/>
      <c r="H355" s="204"/>
      <c r="I355" s="207"/>
      <c r="J355" s="218">
        <f>BK355</f>
        <v>0</v>
      </c>
      <c r="K355" s="204"/>
      <c r="L355" s="209"/>
      <c r="M355" s="210"/>
      <c r="N355" s="211"/>
      <c r="O355" s="211"/>
      <c r="P355" s="212">
        <f>SUM(P356:P357)</f>
        <v>0</v>
      </c>
      <c r="Q355" s="211"/>
      <c r="R355" s="212">
        <f>SUM(R356:R357)</f>
        <v>0</v>
      </c>
      <c r="S355" s="211"/>
      <c r="T355" s="213">
        <f>SUM(T356:T357)</f>
        <v>0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14" t="s">
        <v>21</v>
      </c>
      <c r="AT355" s="215" t="s">
        <v>78</v>
      </c>
      <c r="AU355" s="215" t="s">
        <v>21</v>
      </c>
      <c r="AY355" s="214" t="s">
        <v>126</v>
      </c>
      <c r="BK355" s="216">
        <f>SUM(BK356:BK357)</f>
        <v>0</v>
      </c>
    </row>
    <row r="356" s="2" customFormat="1" ht="55.5" customHeight="1">
      <c r="A356" s="39"/>
      <c r="B356" s="40"/>
      <c r="C356" s="219" t="s">
        <v>462</v>
      </c>
      <c r="D356" s="219" t="s">
        <v>128</v>
      </c>
      <c r="E356" s="220" t="s">
        <v>537</v>
      </c>
      <c r="F356" s="221" t="s">
        <v>538</v>
      </c>
      <c r="G356" s="222" t="s">
        <v>239</v>
      </c>
      <c r="H356" s="223">
        <v>226.44300000000001</v>
      </c>
      <c r="I356" s="224"/>
      <c r="J356" s="225">
        <f>ROUND(I356*H356,2)</f>
        <v>0</v>
      </c>
      <c r="K356" s="221" t="s">
        <v>132</v>
      </c>
      <c r="L356" s="45"/>
      <c r="M356" s="226" t="s">
        <v>1</v>
      </c>
      <c r="N356" s="227" t="s">
        <v>44</v>
      </c>
      <c r="O356" s="92"/>
      <c r="P356" s="228">
        <f>O356*H356</f>
        <v>0</v>
      </c>
      <c r="Q356" s="228">
        <v>0</v>
      </c>
      <c r="R356" s="228">
        <f>Q356*H356</f>
        <v>0</v>
      </c>
      <c r="S356" s="228">
        <v>0</v>
      </c>
      <c r="T356" s="229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30" t="s">
        <v>133</v>
      </c>
      <c r="AT356" s="230" t="s">
        <v>128</v>
      </c>
      <c r="AU356" s="230" t="s">
        <v>88</v>
      </c>
      <c r="AY356" s="18" t="s">
        <v>126</v>
      </c>
      <c r="BE356" s="231">
        <f>IF(N356="základní",J356,0)</f>
        <v>0</v>
      </c>
      <c r="BF356" s="231">
        <f>IF(N356="snížená",J356,0)</f>
        <v>0</v>
      </c>
      <c r="BG356" s="231">
        <f>IF(N356="zákl. přenesená",J356,0)</f>
        <v>0</v>
      </c>
      <c r="BH356" s="231">
        <f>IF(N356="sníž. přenesená",J356,0)</f>
        <v>0</v>
      </c>
      <c r="BI356" s="231">
        <f>IF(N356="nulová",J356,0)</f>
        <v>0</v>
      </c>
      <c r="BJ356" s="18" t="s">
        <v>21</v>
      </c>
      <c r="BK356" s="231">
        <f>ROUND(I356*H356,2)</f>
        <v>0</v>
      </c>
      <c r="BL356" s="18" t="s">
        <v>133</v>
      </c>
      <c r="BM356" s="230" t="s">
        <v>662</v>
      </c>
    </row>
    <row r="357" s="2" customFormat="1" ht="62.7" customHeight="1">
      <c r="A357" s="39"/>
      <c r="B357" s="40"/>
      <c r="C357" s="219" t="s">
        <v>471</v>
      </c>
      <c r="D357" s="219" t="s">
        <v>128</v>
      </c>
      <c r="E357" s="220" t="s">
        <v>541</v>
      </c>
      <c r="F357" s="221" t="s">
        <v>542</v>
      </c>
      <c r="G357" s="222" t="s">
        <v>239</v>
      </c>
      <c r="H357" s="223">
        <v>226.44300000000001</v>
      </c>
      <c r="I357" s="224"/>
      <c r="J357" s="225">
        <f>ROUND(I357*H357,2)</f>
        <v>0</v>
      </c>
      <c r="K357" s="221" t="s">
        <v>132</v>
      </c>
      <c r="L357" s="45"/>
      <c r="M357" s="226" t="s">
        <v>1</v>
      </c>
      <c r="N357" s="227" t="s">
        <v>44</v>
      </c>
      <c r="O357" s="92"/>
      <c r="P357" s="228">
        <f>O357*H357</f>
        <v>0</v>
      </c>
      <c r="Q357" s="228">
        <v>0</v>
      </c>
      <c r="R357" s="228">
        <f>Q357*H357</f>
        <v>0</v>
      </c>
      <c r="S357" s="228">
        <v>0</v>
      </c>
      <c r="T357" s="229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0" t="s">
        <v>133</v>
      </c>
      <c r="AT357" s="230" t="s">
        <v>128</v>
      </c>
      <c r="AU357" s="230" t="s">
        <v>88</v>
      </c>
      <c r="AY357" s="18" t="s">
        <v>126</v>
      </c>
      <c r="BE357" s="231">
        <f>IF(N357="základní",J357,0)</f>
        <v>0</v>
      </c>
      <c r="BF357" s="231">
        <f>IF(N357="snížená",J357,0)</f>
        <v>0</v>
      </c>
      <c r="BG357" s="231">
        <f>IF(N357="zákl. přenesená",J357,0)</f>
        <v>0</v>
      </c>
      <c r="BH357" s="231">
        <f>IF(N357="sníž. přenesená",J357,0)</f>
        <v>0</v>
      </c>
      <c r="BI357" s="231">
        <f>IF(N357="nulová",J357,0)</f>
        <v>0</v>
      </c>
      <c r="BJ357" s="18" t="s">
        <v>21</v>
      </c>
      <c r="BK357" s="231">
        <f>ROUND(I357*H357,2)</f>
        <v>0</v>
      </c>
      <c r="BL357" s="18" t="s">
        <v>133</v>
      </c>
      <c r="BM357" s="230" t="s">
        <v>663</v>
      </c>
    </row>
    <row r="358" s="12" customFormat="1" ht="25.92" customHeight="1">
      <c r="A358" s="12"/>
      <c r="B358" s="203"/>
      <c r="C358" s="204"/>
      <c r="D358" s="205" t="s">
        <v>78</v>
      </c>
      <c r="E358" s="206" t="s">
        <v>544</v>
      </c>
      <c r="F358" s="206" t="s">
        <v>545</v>
      </c>
      <c r="G358" s="204"/>
      <c r="H358" s="204"/>
      <c r="I358" s="207"/>
      <c r="J358" s="208">
        <f>BK358</f>
        <v>0</v>
      </c>
      <c r="K358" s="204"/>
      <c r="L358" s="209"/>
      <c r="M358" s="210"/>
      <c r="N358" s="211"/>
      <c r="O358" s="211"/>
      <c r="P358" s="212">
        <f>P359</f>
        <v>0</v>
      </c>
      <c r="Q358" s="211"/>
      <c r="R358" s="212">
        <f>R359</f>
        <v>0</v>
      </c>
      <c r="S358" s="211"/>
      <c r="T358" s="213">
        <f>T359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14" t="s">
        <v>158</v>
      </c>
      <c r="AT358" s="215" t="s">
        <v>78</v>
      </c>
      <c r="AU358" s="215" t="s">
        <v>79</v>
      </c>
      <c r="AY358" s="214" t="s">
        <v>126</v>
      </c>
      <c r="BK358" s="216">
        <f>BK359</f>
        <v>0</v>
      </c>
    </row>
    <row r="359" s="2" customFormat="1" ht="114.9" customHeight="1">
      <c r="A359" s="39"/>
      <c r="B359" s="40"/>
      <c r="C359" s="219" t="s">
        <v>476</v>
      </c>
      <c r="D359" s="219" t="s">
        <v>128</v>
      </c>
      <c r="E359" s="220" t="s">
        <v>546</v>
      </c>
      <c r="F359" s="221" t="s">
        <v>547</v>
      </c>
      <c r="G359" s="222" t="s">
        <v>548</v>
      </c>
      <c r="H359" s="223">
        <v>1</v>
      </c>
      <c r="I359" s="224"/>
      <c r="J359" s="225">
        <f>ROUND(I359*H359,2)</f>
        <v>0</v>
      </c>
      <c r="K359" s="221" t="s">
        <v>1</v>
      </c>
      <c r="L359" s="45"/>
      <c r="M359" s="286" t="s">
        <v>1</v>
      </c>
      <c r="N359" s="287" t="s">
        <v>44</v>
      </c>
      <c r="O359" s="288"/>
      <c r="P359" s="289">
        <f>O359*H359</f>
        <v>0</v>
      </c>
      <c r="Q359" s="289">
        <v>0</v>
      </c>
      <c r="R359" s="289">
        <f>Q359*H359</f>
        <v>0</v>
      </c>
      <c r="S359" s="289">
        <v>0</v>
      </c>
      <c r="T359" s="290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0" t="s">
        <v>133</v>
      </c>
      <c r="AT359" s="230" t="s">
        <v>128</v>
      </c>
      <c r="AU359" s="230" t="s">
        <v>21</v>
      </c>
      <c r="AY359" s="18" t="s">
        <v>126</v>
      </c>
      <c r="BE359" s="231">
        <f>IF(N359="základní",J359,0)</f>
        <v>0</v>
      </c>
      <c r="BF359" s="231">
        <f>IF(N359="snížená",J359,0)</f>
        <v>0</v>
      </c>
      <c r="BG359" s="231">
        <f>IF(N359="zákl. přenesená",J359,0)</f>
        <v>0</v>
      </c>
      <c r="BH359" s="231">
        <f>IF(N359="sníž. přenesená",J359,0)</f>
        <v>0</v>
      </c>
      <c r="BI359" s="231">
        <f>IF(N359="nulová",J359,0)</f>
        <v>0</v>
      </c>
      <c r="BJ359" s="18" t="s">
        <v>21</v>
      </c>
      <c r="BK359" s="231">
        <f>ROUND(I359*H359,2)</f>
        <v>0</v>
      </c>
      <c r="BL359" s="18" t="s">
        <v>133</v>
      </c>
      <c r="BM359" s="230" t="s">
        <v>664</v>
      </c>
    </row>
    <row r="360" s="2" customFormat="1" ht="6.96" customHeight="1">
      <c r="A360" s="39"/>
      <c r="B360" s="67"/>
      <c r="C360" s="68"/>
      <c r="D360" s="68"/>
      <c r="E360" s="68"/>
      <c r="F360" s="68"/>
      <c r="G360" s="68"/>
      <c r="H360" s="68"/>
      <c r="I360" s="68"/>
      <c r="J360" s="68"/>
      <c r="K360" s="68"/>
      <c r="L360" s="45"/>
      <c r="M360" s="39"/>
      <c r="O360" s="39"/>
      <c r="P360" s="39"/>
      <c r="Q360" s="39"/>
      <c r="R360" s="39"/>
      <c r="S360" s="39"/>
      <c r="T360" s="39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</row>
  </sheetData>
  <sheetProtection sheet="1" autoFilter="0" formatColumns="0" formatRows="0" objects="1" scenarios="1" spinCount="100000" saltValue="MIbpYlPYnfXs0jNuE2QK/uS3b7xLjP9Ql/zyxnQOhgPQlLJrOGA/8B5khUjy0Fn95zHytN/64f7qRHcd8hsT/A==" hashValue="Gjog+75rdqPHBOoRoB8wYWcC+A1KIAoaRex+g2G/abTmRaYIVppxJP2dWT9tvPHffgA0SvQswiCNSRQx4kcAvg==" algorithmName="SHA-512" password="E06C"/>
  <autoFilter ref="C125:K359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User2</dc:creator>
  <cp:lastModifiedBy>User2</cp:lastModifiedBy>
  <dcterms:created xsi:type="dcterms:W3CDTF">2024-04-11T18:01:55Z</dcterms:created>
  <dcterms:modified xsi:type="dcterms:W3CDTF">2024-04-11T18:02:00Z</dcterms:modified>
</cp:coreProperties>
</file>